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-135" yWindow="-150" windowWidth="12120" windowHeight="8130" tabRatio="598"/>
  </bookViews>
  <sheets>
    <sheet name="CATEGORY PAGE" sheetId="105" r:id="rId1"/>
    <sheet name="INCOME" sheetId="141" r:id="rId2"/>
    <sheet name="501 PROPERTY TAX FEES" sheetId="120" r:id="rId3"/>
    <sheet name="502 SALES TAX COLLECTION COSTS" sheetId="119" r:id="rId4"/>
    <sheet name="503 SUNSET VALLEY" sheetId="118" r:id="rId5"/>
    <sheet name="601 APPARATUS PMTS." sheetId="8" r:id="rId6"/>
    <sheet name="602 ALPHA PAGERS" sheetId="64" r:id="rId7"/>
    <sheet name="603 DISPATCH" sheetId="65" r:id="rId8"/>
    <sheet name="604 FUEL" sheetId="113" r:id="rId9"/>
    <sheet name="605 SCBA" sheetId="67" r:id="rId10"/>
    <sheet name="606 VEH MTN REP" sheetId="95" r:id="rId11"/>
    <sheet name="608 VEHICLE SUPPLIES" sheetId="100" r:id="rId12"/>
    <sheet name="609 UNIFORMS &amp; PROTECTIVE GEAR" sheetId="115" r:id="rId13"/>
    <sheet name="Uniform WS" sheetId="117" r:id="rId14"/>
    <sheet name="Gear WS" sheetId="116" r:id="rId15"/>
    <sheet name="610 WMD PREPARATION" sheetId="124" r:id="rId16"/>
    <sheet name="611 EMS SUPPLIES" sheetId="123" r:id="rId17"/>
    <sheet name="612 REHAB SUPPLIES" sheetId="122" r:id="rId18"/>
    <sheet name="613 AUTO INSURANCE" sheetId="112" r:id="rId19"/>
    <sheet name="631 EMS TRAINING" sheetId="70" r:id="rId20"/>
    <sheet name="632 FIRE &amp; RESCUE TRAINING" sheetId="69" r:id="rId21"/>
    <sheet name="633 SEMINARS &amp; CONFERENCES" sheetId="126" r:id="rId22"/>
    <sheet name="634 FIRE ACADEMY" sheetId="125" r:id="rId23"/>
    <sheet name="635 EMS CERT COURSE" sheetId="140" r:id="rId24"/>
    <sheet name="641 BENEFITS" sheetId="130" r:id="rId25"/>
    <sheet name="642 PAYROLL" sheetId="129" r:id="rId26"/>
    <sheet name="642 INDIV PAYROLL" sheetId="128" r:id="rId27"/>
    <sheet name="642 FF RATES" sheetId="131" r:id="rId28"/>
    <sheet name="642 LONGEVITY" sheetId="143" r:id="rId29"/>
    <sheet name="642 CERT PAY" sheetId="144" r:id="rId30"/>
    <sheet name="643 RECOGNITION" sheetId="133" r:id="rId31"/>
    <sheet name="644 CERTIFICATIONS" sheetId="132" r:id="rId32"/>
    <sheet name="645 RECRUITMENT" sheetId="136" r:id="rId33"/>
    <sheet name="651 BLDG GROUND MAINT" sheetId="74" r:id="rId34"/>
    <sheet name="652 OFFICE SUPPLIES" sheetId="77" r:id="rId35"/>
    <sheet name="653 STATION SUPPLIES" sheetId="75" r:id="rId36"/>
    <sheet name="654 BANK FEES" sheetId="80" r:id="rId37"/>
    <sheet name="655 DUES AND SUBSCRIPTIONS" sheetId="79" r:id="rId38"/>
    <sheet name="656 INFORMATION TECHNOLOGY" sheetId="88" r:id="rId39"/>
    <sheet name="IT WS" sheetId="103" r:id="rId40"/>
    <sheet name="657 POSTAGE" sheetId="86" r:id="rId41"/>
    <sheet name="658 PROP &amp; LIABILITY" sheetId="135" r:id="rId42"/>
    <sheet name="659 PROFESSIONAL SVCS" sheetId="85" r:id="rId43"/>
    <sheet name="660 PUBLIC NOTICES" sheetId="83" r:id="rId44"/>
    <sheet name="661 TELEPHONE" sheetId="15" r:id="rId45"/>
    <sheet name="662 UTILITIES" sheetId="16" r:id="rId46"/>
    <sheet name="663 BOND DEBT SVC" sheetId="90" r:id="rId47"/>
    <sheet name="664 TCESD COMPENSATION" sheetId="101" r:id="rId48"/>
    <sheet name="665 GRANT MATCHING" sheetId="137" r:id="rId49"/>
    <sheet name="666 CONTRACT SERVICES" sheetId="139" r:id="rId50"/>
    <sheet name="671 PREVENTION" sheetId="134" r:id="rId51"/>
    <sheet name="672 PUBLIC EDUCATION" sheetId="102" r:id="rId52"/>
    <sheet name="680 CIRCLE DRIVE" sheetId="109" r:id="rId53"/>
    <sheet name="685 DRILL FIELD" sheetId="138" r:id="rId54"/>
    <sheet name="6851 FACILITY BLDG" sheetId="145" r:id="rId55"/>
    <sheet name="690 CONTINGENCY" sheetId="108" r:id="rId56"/>
  </sheets>
  <definedNames>
    <definedName name="_xlnm.Print_Area" localSheetId="28">'642 LONGEVITY'!$A$1:$M$32</definedName>
    <definedName name="_xlnm.Print_Titles" localSheetId="39">'IT WS'!$1:$1</definedName>
  </definedNames>
  <calcPr calcId="162913"/>
</workbook>
</file>

<file path=xl/calcChain.xml><?xml version="1.0" encoding="utf-8"?>
<calcChain xmlns="http://schemas.openxmlformats.org/spreadsheetml/2006/main">
  <c r="D16" i="108" l="1"/>
  <c r="E57" i="105" s="1"/>
  <c r="D12" i="145"/>
  <c r="E56" i="105" s="1"/>
  <c r="D20" i="133"/>
  <c r="E34" i="105" s="1"/>
  <c r="D33" i="130"/>
  <c r="D54" i="125"/>
  <c r="D53" i="125"/>
  <c r="D52" i="125"/>
  <c r="D51" i="125"/>
  <c r="D50" i="125"/>
  <c r="D49" i="125"/>
  <c r="D48" i="125"/>
  <c r="D47" i="125"/>
  <c r="D46" i="125"/>
  <c r="D45" i="125"/>
  <c r="D44" i="125"/>
  <c r="D43" i="125"/>
  <c r="D42" i="125"/>
  <c r="D41" i="125"/>
  <c r="D40" i="125"/>
  <c r="D39" i="125"/>
  <c r="D38" i="125"/>
  <c r="D37" i="125"/>
  <c r="D36" i="125"/>
  <c r="B30" i="140"/>
  <c r="C56" i="125"/>
  <c r="B56" i="125"/>
  <c r="C57" i="69"/>
  <c r="D18" i="70"/>
  <c r="D11" i="118"/>
  <c r="C58" i="105"/>
  <c r="E17" i="105"/>
  <c r="D26" i="65"/>
  <c r="E20" i="105" s="1"/>
  <c r="D24" i="138"/>
  <c r="E55" i="105" s="1"/>
  <c r="C13" i="105"/>
  <c r="I34" i="129"/>
  <c r="I33" i="129"/>
  <c r="F12" i="143"/>
  <c r="G12" i="143" s="1"/>
  <c r="E13" i="143"/>
  <c r="E14" i="143" s="1"/>
  <c r="G34" i="128"/>
  <c r="F34" i="128"/>
  <c r="D34" i="128"/>
  <c r="B34" i="128"/>
  <c r="H28" i="128"/>
  <c r="H21" i="128"/>
  <c r="I25" i="128"/>
  <c r="E33" i="128"/>
  <c r="E32" i="128"/>
  <c r="E31" i="128"/>
  <c r="E30" i="128"/>
  <c r="E29" i="128"/>
  <c r="E28" i="128"/>
  <c r="E27" i="128"/>
  <c r="E26" i="128"/>
  <c r="E24" i="128"/>
  <c r="I24" i="128" s="1"/>
  <c r="E23" i="128"/>
  <c r="E8" i="128"/>
  <c r="H30" i="128"/>
  <c r="H29" i="128"/>
  <c r="H27" i="128"/>
  <c r="H26" i="128"/>
  <c r="H23" i="128"/>
  <c r="H22" i="128"/>
  <c r="H20" i="128"/>
  <c r="H19" i="128"/>
  <c r="H18" i="128"/>
  <c r="H17" i="128"/>
  <c r="H16" i="128"/>
  <c r="H15" i="128"/>
  <c r="H13" i="128"/>
  <c r="H14" i="128"/>
  <c r="H11" i="128"/>
  <c r="H10" i="128"/>
  <c r="I10" i="128" s="1"/>
  <c r="H12" i="128"/>
  <c r="H9" i="128"/>
  <c r="H8" i="128"/>
  <c r="H6" i="128"/>
  <c r="H7" i="128"/>
  <c r="H5" i="128"/>
  <c r="I5" i="128" s="1"/>
  <c r="H2" i="128"/>
  <c r="H3" i="128"/>
  <c r="H4" i="128"/>
  <c r="C8" i="128"/>
  <c r="I8" i="128"/>
  <c r="H24" i="129"/>
  <c r="I40" i="129"/>
  <c r="I38" i="129"/>
  <c r="I37" i="129"/>
  <c r="I36" i="129"/>
  <c r="I32" i="129"/>
  <c r="I31" i="129"/>
  <c r="I42" i="129" s="1"/>
  <c r="E32" i="105"/>
  <c r="F20" i="129"/>
  <c r="G20" i="129" s="1"/>
  <c r="I20" i="129" s="1"/>
  <c r="E20" i="129"/>
  <c r="F19" i="129"/>
  <c r="E19" i="129"/>
  <c r="G19" i="129" s="1"/>
  <c r="I19" i="129" s="1"/>
  <c r="E23" i="129"/>
  <c r="G23" i="129" s="1"/>
  <c r="I23" i="129" s="1"/>
  <c r="F23" i="129"/>
  <c r="E22" i="129"/>
  <c r="F22" i="129"/>
  <c r="G22" i="129"/>
  <c r="I22" i="129" s="1"/>
  <c r="E21" i="129"/>
  <c r="G21" i="129" s="1"/>
  <c r="I21" i="129" s="1"/>
  <c r="F21" i="129"/>
  <c r="E18" i="129"/>
  <c r="G18" i="129" s="1"/>
  <c r="I18" i="129" s="1"/>
  <c r="F18" i="129"/>
  <c r="E17" i="129"/>
  <c r="G17" i="129" s="1"/>
  <c r="I17" i="129" s="1"/>
  <c r="F17" i="129"/>
  <c r="E16" i="129"/>
  <c r="G16" i="129" s="1"/>
  <c r="I16" i="129" s="1"/>
  <c r="F16" i="129"/>
  <c r="E15" i="129"/>
  <c r="G15" i="129" s="1"/>
  <c r="I15" i="129" s="1"/>
  <c r="F15" i="129"/>
  <c r="E14" i="129"/>
  <c r="G14" i="129" s="1"/>
  <c r="I14" i="129" s="1"/>
  <c r="F14" i="129"/>
  <c r="E13" i="129"/>
  <c r="G13" i="129" s="1"/>
  <c r="I13" i="129" s="1"/>
  <c r="F13" i="129"/>
  <c r="E12" i="129"/>
  <c r="G12" i="129" s="1"/>
  <c r="I12" i="129" s="1"/>
  <c r="F12" i="129"/>
  <c r="E11" i="129"/>
  <c r="G11" i="129" s="1"/>
  <c r="I11" i="129" s="1"/>
  <c r="F11" i="129"/>
  <c r="E10" i="129"/>
  <c r="G10" i="129" s="1"/>
  <c r="I10" i="129" s="1"/>
  <c r="F10" i="129"/>
  <c r="E9" i="129"/>
  <c r="G9" i="129" s="1"/>
  <c r="I9" i="129" s="1"/>
  <c r="F9" i="129"/>
  <c r="E8" i="129"/>
  <c r="G8" i="129" s="1"/>
  <c r="I8" i="129" s="1"/>
  <c r="F8" i="129"/>
  <c r="E7" i="129"/>
  <c r="G7" i="129" s="1"/>
  <c r="I7" i="129" s="1"/>
  <c r="F7" i="129"/>
  <c r="E6" i="129"/>
  <c r="G6" i="129" s="1"/>
  <c r="I6" i="129" s="1"/>
  <c r="F6" i="129"/>
  <c r="E5" i="129"/>
  <c r="G5" i="129" s="1"/>
  <c r="I5" i="129" s="1"/>
  <c r="F5" i="129"/>
  <c r="E4" i="129"/>
  <c r="G4" i="129" s="1"/>
  <c r="I4" i="129" s="1"/>
  <c r="F4" i="129"/>
  <c r="E3" i="129"/>
  <c r="G3" i="129" s="1"/>
  <c r="F3" i="129"/>
  <c r="F2" i="129"/>
  <c r="E2" i="129"/>
  <c r="G2" i="129" s="1"/>
  <c r="I2" i="129" s="1"/>
  <c r="E6" i="105"/>
  <c r="D36" i="88"/>
  <c r="E42" i="105" s="1"/>
  <c r="C36" i="88"/>
  <c r="B36" i="88"/>
  <c r="D22" i="123"/>
  <c r="C22" i="123"/>
  <c r="B22" i="123"/>
  <c r="D14" i="122"/>
  <c r="D41" i="100"/>
  <c r="E24" i="105" s="1"/>
  <c r="D17" i="85"/>
  <c r="E45" i="105" s="1"/>
  <c r="F17" i="8"/>
  <c r="D15" i="140"/>
  <c r="D11" i="120"/>
  <c r="E15" i="105" s="1"/>
  <c r="E10" i="105"/>
  <c r="E7" i="105"/>
  <c r="E3" i="105"/>
  <c r="E4" i="105"/>
  <c r="E5" i="105"/>
  <c r="E8" i="105"/>
  <c r="E9" i="105"/>
  <c r="E11" i="105"/>
  <c r="C33" i="130"/>
  <c r="C14" i="122"/>
  <c r="C41" i="100"/>
  <c r="C11" i="120"/>
  <c r="E24" i="141"/>
  <c r="D24" i="141"/>
  <c r="C24" i="141"/>
  <c r="B41" i="100"/>
  <c r="E4" i="117"/>
  <c r="E9" i="117" s="1"/>
  <c r="E5" i="117"/>
  <c r="E6" i="117"/>
  <c r="E7" i="117"/>
  <c r="E8" i="117"/>
  <c r="E26" i="117"/>
  <c r="E27" i="117" s="1"/>
  <c r="E36" i="117"/>
  <c r="E44" i="117" s="1"/>
  <c r="E38" i="117"/>
  <c r="E39" i="117"/>
  <c r="E40" i="117"/>
  <c r="E41" i="117"/>
  <c r="E42" i="117"/>
  <c r="E43" i="117"/>
  <c r="E37" i="117"/>
  <c r="E12" i="117"/>
  <c r="E15" i="117"/>
  <c r="E19" i="117"/>
  <c r="E22" i="117"/>
  <c r="E2" i="105"/>
  <c r="E22" i="95"/>
  <c r="E23" i="105" s="1"/>
  <c r="C22" i="95"/>
  <c r="D22" i="95"/>
  <c r="C15" i="140"/>
  <c r="B15" i="140"/>
  <c r="C25" i="67"/>
  <c r="C20" i="133"/>
  <c r="C15" i="132"/>
  <c r="D25" i="67"/>
  <c r="E22" i="105"/>
  <c r="D15" i="132"/>
  <c r="E35" i="105" s="1"/>
  <c r="C16" i="108"/>
  <c r="D14" i="102"/>
  <c r="E54" i="105" s="1"/>
  <c r="C14" i="102"/>
  <c r="D31" i="134"/>
  <c r="E53" i="105" s="1"/>
  <c r="C31" i="134"/>
  <c r="D11" i="139"/>
  <c r="E52" i="105" s="1"/>
  <c r="D17" i="137"/>
  <c r="E51" i="105" s="1"/>
  <c r="D13" i="101"/>
  <c r="E50" i="105" s="1"/>
  <c r="D19" i="16"/>
  <c r="E48" i="105" s="1"/>
  <c r="C19" i="16"/>
  <c r="D14" i="15"/>
  <c r="E47" i="105" s="1"/>
  <c r="C14" i="15"/>
  <c r="D14" i="83"/>
  <c r="E46" i="105" s="1"/>
  <c r="D18" i="135"/>
  <c r="E44" i="105" s="1"/>
  <c r="C18" i="135"/>
  <c r="D23" i="79"/>
  <c r="E41" i="105" s="1"/>
  <c r="C23" i="79"/>
  <c r="D16" i="75"/>
  <c r="E39" i="105" s="1"/>
  <c r="C16" i="75"/>
  <c r="D25" i="74"/>
  <c r="E37" i="105" s="1"/>
  <c r="C25" i="74"/>
  <c r="D18" i="136"/>
  <c r="E36" i="105" s="1"/>
  <c r="D30" i="125"/>
  <c r="C30" i="125"/>
  <c r="D25" i="126"/>
  <c r="E30" i="105" s="1"/>
  <c r="C25" i="126"/>
  <c r="D32" i="69"/>
  <c r="E29" i="105" s="1"/>
  <c r="C32" i="69"/>
  <c r="E28" i="105"/>
  <c r="D15" i="113"/>
  <c r="E21" i="105" s="1"/>
  <c r="C26" i="65"/>
  <c r="D9" i="64"/>
  <c r="E19" i="105" s="1"/>
  <c r="G17" i="8"/>
  <c r="E17" i="8"/>
  <c r="D17" i="8"/>
  <c r="D16" i="86"/>
  <c r="E43" i="105" s="1"/>
  <c r="B25" i="74"/>
  <c r="C18" i="136"/>
  <c r="B18" i="136"/>
  <c r="B15" i="132"/>
  <c r="B25" i="126"/>
  <c r="B32" i="69"/>
  <c r="D10" i="112"/>
  <c r="E27" i="105" s="1"/>
  <c r="C10" i="112"/>
  <c r="B10" i="112"/>
  <c r="D22" i="124"/>
  <c r="C22" i="124"/>
  <c r="B22" i="124"/>
  <c r="D27" i="116"/>
  <c r="D9" i="115" s="1"/>
  <c r="C27" i="116"/>
  <c r="C9" i="115"/>
  <c r="C12" i="115" s="1"/>
  <c r="B27" i="116"/>
  <c r="B26" i="65"/>
  <c r="D14" i="119"/>
  <c r="E16" i="105" s="1"/>
  <c r="C14" i="119"/>
  <c r="B14" i="119"/>
  <c r="B11" i="120"/>
  <c r="B12" i="115"/>
  <c r="B16" i="108"/>
  <c r="B14" i="102"/>
  <c r="B17" i="137"/>
  <c r="C17" i="137"/>
  <c r="B13" i="101"/>
  <c r="C13" i="101"/>
  <c r="D18" i="90"/>
  <c r="E49" i="105" s="1"/>
  <c r="B19" i="16"/>
  <c r="B14" i="15"/>
  <c r="B14" i="83"/>
  <c r="C14" i="83"/>
  <c r="B18" i="135"/>
  <c r="D17" i="80"/>
  <c r="E40" i="105" s="1"/>
  <c r="D21" i="77"/>
  <c r="E38" i="105" s="1"/>
  <c r="B24" i="138"/>
  <c r="C24" i="138"/>
  <c r="C18" i="70"/>
  <c r="C13" i="109"/>
  <c r="C11" i="139"/>
  <c r="B11" i="139"/>
  <c r="C18" i="90"/>
  <c r="C11" i="118"/>
  <c r="B11" i="118"/>
  <c r="B17" i="8"/>
  <c r="C9" i="64"/>
  <c r="B9" i="64"/>
  <c r="C15" i="113"/>
  <c r="B15" i="113"/>
  <c r="B25" i="67"/>
  <c r="B14" i="122"/>
  <c r="B18" i="70"/>
  <c r="B30" i="125"/>
  <c r="B33" i="130"/>
  <c r="C22" i="128"/>
  <c r="I22" i="128" s="1"/>
  <c r="E22" i="128"/>
  <c r="C32" i="128"/>
  <c r="C28" i="128"/>
  <c r="I28" i="128"/>
  <c r="C16" i="128"/>
  <c r="I16" i="128" s="1"/>
  <c r="E16" i="128"/>
  <c r="C15" i="128"/>
  <c r="E15" i="128"/>
  <c r="C24" i="128"/>
  <c r="C23" i="128"/>
  <c r="I23" i="128" s="1"/>
  <c r="C13" i="128"/>
  <c r="E13" i="128"/>
  <c r="E21" i="128"/>
  <c r="E20" i="128"/>
  <c r="E19" i="128"/>
  <c r="E18" i="128"/>
  <c r="I18" i="128" s="1"/>
  <c r="E17" i="128"/>
  <c r="E14" i="128"/>
  <c r="E11" i="128"/>
  <c r="E10" i="128"/>
  <c r="E12" i="128"/>
  <c r="E9" i="128"/>
  <c r="E6" i="128"/>
  <c r="E7" i="128"/>
  <c r="E5" i="128"/>
  <c r="E2" i="128"/>
  <c r="E3" i="128"/>
  <c r="E4" i="128"/>
  <c r="I4" i="128" s="1"/>
  <c r="C26" i="128"/>
  <c r="I26" i="128" s="1"/>
  <c r="C27" i="128"/>
  <c r="I27" i="128" s="1"/>
  <c r="C29" i="128"/>
  <c r="I29" i="128"/>
  <c r="C30" i="128"/>
  <c r="I30" i="128" s="1"/>
  <c r="C20" i="128"/>
  <c r="I20" i="128" s="1"/>
  <c r="C3" i="128"/>
  <c r="C4" i="128"/>
  <c r="C2" i="128"/>
  <c r="I2" i="128" s="1"/>
  <c r="C5" i="128"/>
  <c r="C7" i="128"/>
  <c r="I7" i="128"/>
  <c r="C6" i="128"/>
  <c r="I6" i="128" s="1"/>
  <c r="C9" i="128"/>
  <c r="I9" i="128" s="1"/>
  <c r="C12" i="128"/>
  <c r="C10" i="128"/>
  <c r="C11" i="128"/>
  <c r="I11" i="128" s="1"/>
  <c r="C14" i="128"/>
  <c r="I14" i="128" s="1"/>
  <c r="C17" i="128"/>
  <c r="C18" i="128"/>
  <c r="C21" i="128"/>
  <c r="I21" i="128" s="1"/>
  <c r="C19" i="128"/>
  <c r="I19" i="128" s="1"/>
  <c r="C31" i="128"/>
  <c r="C33" i="128"/>
  <c r="I33" i="128"/>
  <c r="B20" i="133"/>
  <c r="C21" i="77"/>
  <c r="B21" i="77"/>
  <c r="B16" i="75"/>
  <c r="B17" i="80"/>
  <c r="C17" i="80"/>
  <c r="B23" i="79"/>
  <c r="B16" i="86"/>
  <c r="C16" i="86"/>
  <c r="C17" i="85"/>
  <c r="B17" i="85"/>
  <c r="B18" i="90"/>
  <c r="B31" i="134"/>
  <c r="B13" i="109"/>
  <c r="E13" i="117"/>
  <c r="E14" i="117"/>
  <c r="E16" i="117" s="1"/>
  <c r="E20" i="117"/>
  <c r="E21" i="117"/>
  <c r="E23" i="117"/>
  <c r="E30" i="117"/>
  <c r="E33" i="117" s="1"/>
  <c r="E31" i="117"/>
  <c r="E32" i="117"/>
  <c r="E13" i="105" l="1"/>
  <c r="C61" i="105"/>
  <c r="D56" i="125"/>
  <c r="E45" i="117"/>
  <c r="D8" i="115" s="1"/>
  <c r="D12" i="115" s="1"/>
  <c r="E25" i="105" s="1"/>
  <c r="I31" i="128"/>
  <c r="I17" i="128"/>
  <c r="I12" i="128"/>
  <c r="I3" i="128"/>
  <c r="I32" i="128"/>
  <c r="C34" i="128"/>
  <c r="I13" i="128"/>
  <c r="I34" i="128" s="1"/>
  <c r="I15" i="128"/>
  <c r="E26" i="105"/>
  <c r="H34" i="128"/>
  <c r="E34" i="128"/>
  <c r="F24" i="129"/>
  <c r="E31" i="105"/>
  <c r="E18" i="105"/>
  <c r="H12" i="143"/>
  <c r="G13" i="143"/>
  <c r="G14" i="143" s="1"/>
  <c r="I24" i="129"/>
  <c r="I29" i="129" s="1"/>
  <c r="I44" i="129" s="1"/>
  <c r="F13" i="143"/>
  <c r="F14" i="143" s="1"/>
  <c r="E24" i="129"/>
  <c r="G47" i="129" l="1"/>
  <c r="G57" i="129"/>
  <c r="E33" i="105"/>
  <c r="E58" i="105" s="1"/>
  <c r="E61" i="105" s="1"/>
  <c r="I12" i="143"/>
  <c r="H13" i="143"/>
  <c r="H14" i="143" s="1"/>
  <c r="G58" i="129" l="1"/>
  <c r="G59" i="129" s="1"/>
  <c r="J12" i="143"/>
  <c r="I13" i="143"/>
  <c r="I14" i="143" s="1"/>
  <c r="K12" i="143" l="1"/>
  <c r="J13" i="143"/>
  <c r="J14" i="143" s="1"/>
  <c r="L12" i="143" l="1"/>
  <c r="K13" i="143"/>
  <c r="K14" i="143" s="1"/>
  <c r="M12" i="143" l="1"/>
  <c r="L13" i="143"/>
  <c r="L14" i="143" s="1"/>
  <c r="D21" i="143" l="1"/>
  <c r="M13" i="143"/>
  <c r="M14" i="143" s="1"/>
  <c r="E21" i="143" l="1"/>
  <c r="D22" i="143"/>
  <c r="D23" i="143" s="1"/>
  <c r="E22" i="143" l="1"/>
  <c r="E23" i="143" s="1"/>
  <c r="F21" i="143"/>
  <c r="F22" i="143" l="1"/>
  <c r="F23" i="143" s="1"/>
  <c r="G21" i="143"/>
  <c r="H21" i="143" l="1"/>
  <c r="G22" i="143"/>
  <c r="G23" i="143" s="1"/>
  <c r="H22" i="143" l="1"/>
  <c r="H23" i="143" s="1"/>
  <c r="I21" i="143"/>
  <c r="J21" i="143" l="1"/>
  <c r="I22" i="143"/>
  <c r="I23" i="143" s="1"/>
  <c r="J22" i="143" l="1"/>
  <c r="J23" i="143" s="1"/>
  <c r="K21" i="143"/>
  <c r="L21" i="143" l="1"/>
  <c r="K22" i="143"/>
  <c r="K23" i="143" s="1"/>
  <c r="M21" i="143" l="1"/>
  <c r="L22" i="143"/>
  <c r="L23" i="143" s="1"/>
  <c r="D30" i="143" l="1"/>
  <c r="M22" i="143"/>
  <c r="M23" i="143" s="1"/>
  <c r="D31" i="143" l="1"/>
  <c r="D32" i="143" s="1"/>
  <c r="E30" i="143"/>
  <c r="F30" i="143" l="1"/>
  <c r="E31" i="143"/>
  <c r="E32" i="143" s="1"/>
  <c r="F31" i="143" l="1"/>
  <c r="F32" i="143" s="1"/>
  <c r="G30" i="143"/>
  <c r="G31" i="143" l="1"/>
  <c r="G32" i="143" s="1"/>
  <c r="H30" i="143"/>
  <c r="H31" i="143" l="1"/>
  <c r="H32" i="143" s="1"/>
  <c r="I30" i="143"/>
  <c r="J30" i="143" l="1"/>
  <c r="I31" i="143"/>
  <c r="I32" i="143" s="1"/>
  <c r="J31" i="143" l="1"/>
  <c r="J32" i="143" s="1"/>
  <c r="K30" i="143"/>
  <c r="L30" i="143" l="1"/>
  <c r="K31" i="143"/>
  <c r="K32" i="143" s="1"/>
  <c r="L31" i="143" l="1"/>
  <c r="L32" i="143" s="1"/>
  <c r="M30" i="143"/>
  <c r="M31" i="143" s="1"/>
  <c r="M32" i="143" s="1"/>
</calcChain>
</file>

<file path=xl/sharedStrings.xml><?xml version="1.0" encoding="utf-8"?>
<sst xmlns="http://schemas.openxmlformats.org/spreadsheetml/2006/main" count="1659" uniqueCount="1187">
  <si>
    <t>Spare</t>
  </si>
  <si>
    <t>Disk drive</t>
  </si>
  <si>
    <t>Anti-virus annual renewal - Trend Micro</t>
  </si>
  <si>
    <t>Frontpage update</t>
  </si>
  <si>
    <t>JASC upgrade</t>
  </si>
  <si>
    <t>Firewall for DMZ - Cisco, additional</t>
  </si>
  <si>
    <t>Laptop upgrade / new - EMS Lt.  Dell 610</t>
  </si>
  <si>
    <t>Server - OHFD  Dell Poweredge</t>
  </si>
  <si>
    <t>Monitors</t>
  </si>
  <si>
    <t>Class B Foam (32, 5 gall @ 70)</t>
  </si>
  <si>
    <t>Class A Foam (20, 5 gall @ 65)</t>
  </si>
  <si>
    <t>Hose washer</t>
  </si>
  <si>
    <t>Positive pressure ventilation fans - 24", 18" (electric)</t>
  </si>
  <si>
    <t>HazMat equipment and supplies</t>
  </si>
  <si>
    <t>Air Instrumentation maintenance contract</t>
  </si>
  <si>
    <t>Safety syringes for vaccine (box of 100)</t>
  </si>
  <si>
    <t>AED Equipment- Batteries, Pads, Razors, Cards, Etc.</t>
  </si>
  <si>
    <t>BLS Kits *5 to include medical bags, O2 aspirators, O2 Regulators</t>
  </si>
  <si>
    <t>Community CPR classes, DVD, Manuals, Cards, Masks</t>
  </si>
  <si>
    <t>Air Filters (both stations)</t>
  </si>
  <si>
    <t>Time Warner - both stations</t>
  </si>
  <si>
    <t>Landscape maintenance - 3 mos TS</t>
  </si>
  <si>
    <t>Hydrant markers</t>
  </si>
  <si>
    <t>Street reflective markers</t>
  </si>
  <si>
    <t>Street reflective marker epoxy</t>
  </si>
  <si>
    <t>Hydrant maintenance supplies</t>
  </si>
  <si>
    <t>Inspector equipment</t>
  </si>
  <si>
    <t>Plans examiners</t>
  </si>
  <si>
    <t>Testing equipment</t>
  </si>
  <si>
    <t>Misc. Seminars/Outside training****</t>
  </si>
  <si>
    <t>ICC Region 10 plan review for inspections*****</t>
  </si>
  <si>
    <t>Arson/Fire Cause Conference (TFIC)*****</t>
  </si>
  <si>
    <t>Fire Inspector CE training*****</t>
  </si>
  <si>
    <t>ISO consultant - Mike Pietsch</t>
  </si>
  <si>
    <t>NFPA - annual on line</t>
  </si>
  <si>
    <t>ICC/NFPA - code related publications</t>
  </si>
  <si>
    <t>Circle Drive Grand Opening</t>
  </si>
  <si>
    <t>Print Shop</t>
  </si>
  <si>
    <t>Gamma Pagers (2)</t>
  </si>
  <si>
    <t>Patches</t>
  </si>
  <si>
    <t>Ball Caps</t>
  </si>
  <si>
    <t>Commission - allowance for truck brokers *</t>
  </si>
  <si>
    <t>RECRUITMENT/PROMOTION</t>
  </si>
  <si>
    <t>Hiring Process:</t>
  </si>
  <si>
    <t>Equipment and Supplies</t>
  </si>
  <si>
    <t>Pet Mask</t>
  </si>
  <si>
    <t>ILS Kits to include medical bag &amp; supplies</t>
  </si>
  <si>
    <t>Epi Pens Child &amp; Adult $60 x 20 (state mandated)</t>
  </si>
  <si>
    <t>Stationery supplies</t>
  </si>
  <si>
    <t>Refreshments</t>
  </si>
  <si>
    <t>Promotions:</t>
  </si>
  <si>
    <t>Stationery/supplies</t>
  </si>
  <si>
    <t>Special Operations Training - aerial, advanced IMS</t>
  </si>
  <si>
    <t>Sales Tax Revenue - gross</t>
  </si>
  <si>
    <t>Fee charges by comptroller's office - 2%</t>
  </si>
  <si>
    <t>XTVA modules for B-302</t>
  </si>
  <si>
    <t>Actually receive 1.96% of sales.</t>
  </si>
  <si>
    <t>Fire Extinguisher Re-Charging for each apparatus</t>
  </si>
  <si>
    <t>Allowance for Code Enforcement uniforms</t>
  </si>
  <si>
    <t>*</t>
  </si>
  <si>
    <t>457 (b) Plan - full time employees only 8%</t>
  </si>
  <si>
    <t>Direct deposit charges are 0.50 for each deposit made (each employee may have up to 4)</t>
  </si>
  <si>
    <t>Paychex delivery fees (Lone Star)</t>
  </si>
  <si>
    <t>Paychex - extra costs for 13 employees</t>
  </si>
  <si>
    <t>Member meetings</t>
  </si>
  <si>
    <t>Payroll checks are 1.87 for first 10, 1.59 next 40, 1.01 over 50  (over and above the base which doesn't change)</t>
  </si>
  <si>
    <t>Additional full time employees - 1/2 year at 6%</t>
  </si>
  <si>
    <t>Paychex regular processing fees *</t>
  </si>
  <si>
    <t>Grant Cost share</t>
  </si>
  <si>
    <t>Employment Ads (in category 645 2007)</t>
  </si>
  <si>
    <t>GRANT MATCHING</t>
  </si>
  <si>
    <t>International Assn. Arson Investigators</t>
  </si>
  <si>
    <t>Added 10/23 - encumbered from 2006</t>
  </si>
  <si>
    <t>Added 10/23 - encumbered from 2006 *</t>
  </si>
  <si>
    <t>* PO number 2612056</t>
  </si>
  <si>
    <t>[PO number 2656023]</t>
  </si>
  <si>
    <t xml:space="preserve">Contingency </t>
  </si>
  <si>
    <t>DRILL FIELD &amp; TOWER</t>
  </si>
  <si>
    <t>Addition approved 11/27/06</t>
  </si>
  <si>
    <t>For Interlocal Service agreement with TCESD9</t>
  </si>
  <si>
    <t>Contract Services</t>
  </si>
  <si>
    <t>CONTRACT SERVICES</t>
  </si>
  <si>
    <t>Revised 3/26/07</t>
  </si>
  <si>
    <t>Revised 3/26 - more than estimated</t>
  </si>
  <si>
    <t>Audit adjustment: purchase considered 2006</t>
  </si>
  <si>
    <t>Cancel min-engine purchase</t>
  </si>
  <si>
    <t>Travel to Wisconsin completed in 2006</t>
  </si>
  <si>
    <t>Difference in budgeted cost of new E-301 &amp; actual</t>
  </si>
  <si>
    <t>**</t>
  </si>
  <si>
    <t>reflects actual payment on WF lease</t>
  </si>
  <si>
    <t>Cost of loose equipment mounted on new E-301</t>
  </si>
  <si>
    <t>***</t>
  </si>
  <si>
    <t>Net change:</t>
  </si>
  <si>
    <t>more</t>
  </si>
  <si>
    <t>people</t>
  </si>
  <si>
    <t>Surplus (Deficit)</t>
  </si>
  <si>
    <t xml:space="preserve">  but same annual admin.</t>
  </si>
  <si>
    <t xml:space="preserve">* rate would be figured to fit w/admin </t>
  </si>
  <si>
    <t>FACILITIES &amp; PERSONNEL CERTIFICATIONS</t>
  </si>
  <si>
    <t>*Since original purchase order, cost was revised to 203,326 - which was budgeted for 2007</t>
  </si>
  <si>
    <t>** Invoice for new E-301received in 2007 was for 202,826</t>
  </si>
  <si>
    <t>*** Chief Dixon and his committee thought loose equipment part of the purchase price of E-301</t>
  </si>
  <si>
    <t>Change 3/26 - see below</t>
  </si>
  <si>
    <t>extra 3/26/07</t>
  </si>
  <si>
    <t>Addition 3/26 for grant money from FFIC</t>
  </si>
  <si>
    <t>Coming in less than estimated, change 3/26</t>
  </si>
  <si>
    <t>Add for meeting food (JW/GW)</t>
  </si>
  <si>
    <t>Medal of Valor</t>
  </si>
  <si>
    <t>less needed than estimated amended 3/26</t>
  </si>
  <si>
    <t>8/06 invoices more than estimated</t>
  </si>
  <si>
    <t>3/26 Total radios less than expected, thus share less</t>
  </si>
  <si>
    <t>3/26 Large % increase in most of utilities</t>
  </si>
  <si>
    <t>3/26 reduced to actual cost</t>
  </si>
  <si>
    <t>Certification</t>
  </si>
  <si>
    <t>Rate per month:</t>
  </si>
  <si>
    <t>HazMat Tech</t>
  </si>
  <si>
    <t>HazMat Team Member</t>
  </si>
  <si>
    <t>Rescue Tech</t>
  </si>
  <si>
    <t>Fire Investigator</t>
  </si>
  <si>
    <t>Fire Inspector</t>
  </si>
  <si>
    <t>Assoc Degree</t>
  </si>
  <si>
    <t>Bach Degree</t>
  </si>
  <si>
    <t>EMT-Intermediate</t>
  </si>
  <si>
    <t>New Incentive</t>
  </si>
  <si>
    <t>Intermediate FF</t>
  </si>
  <si>
    <t>Advanced FF</t>
  </si>
  <si>
    <t>Master FF</t>
  </si>
  <si>
    <t>Fire Serv Instructor</t>
  </si>
  <si>
    <t>New Monthly Cap:</t>
  </si>
  <si>
    <t>Previously $250 per month</t>
  </si>
  <si>
    <t>[$350 per month = $161.54 per pay period]</t>
  </si>
  <si>
    <t>Was previously $50 per month with no incentive for Team Membership                          V</t>
  </si>
  <si>
    <t>3/26 transferred to account for loose equipment on E-301</t>
  </si>
  <si>
    <t>Deleted July 2006</t>
  </si>
  <si>
    <t>Sep 25, 06 - approved deletion of contingency</t>
  </si>
  <si>
    <t>Proceeds from loan</t>
  </si>
  <si>
    <t>Spent from 4/9/07 - 5/9/07</t>
  </si>
  <si>
    <t>Approximate draws by Chris McComb</t>
  </si>
  <si>
    <t>Foundation design</t>
  </si>
  <si>
    <t>Proposed</t>
  </si>
  <si>
    <t>Foundation for tower</t>
  </si>
  <si>
    <t>Possible fiscal charge by City of Austin</t>
  </si>
  <si>
    <t>Rest of pmt for 2 engines from WF loan proceeds</t>
  </si>
  <si>
    <t>FT FF - 2007</t>
  </si>
  <si>
    <t>FF 2008</t>
  </si>
  <si>
    <t>DO 2008</t>
  </si>
  <si>
    <t>LT 2008</t>
  </si>
  <si>
    <t>CAP 2008</t>
  </si>
  <si>
    <t xml:space="preserve">Operational Rates of Pay 2007 and 2008 </t>
  </si>
  <si>
    <t>Lawn Care Supplies (Weed Killer, Trash bags,  Lawn Tools)</t>
  </si>
  <si>
    <r>
      <t xml:space="preserve">be paid out of the </t>
    </r>
    <r>
      <rPr>
        <u/>
        <sz val="12"/>
        <rFont val="Arial Narrow"/>
        <family val="2"/>
      </rPr>
      <t>Bond Debt Service Funds</t>
    </r>
  </si>
  <si>
    <t>In Seminars</t>
  </si>
  <si>
    <t>In publications</t>
  </si>
  <si>
    <t>CLOSED OUT 2007</t>
  </si>
  <si>
    <t>EMI NET for new hires, vols, command staff</t>
  </si>
  <si>
    <t>RR</t>
  </si>
  <si>
    <t>Tax office: 07-08 use same rate 5273 parcels for tax office*</t>
  </si>
  <si>
    <t>Causes &amp; suits etc. - estimate</t>
  </si>
  <si>
    <t>* last year given exempt properties also - was really 5292</t>
  </si>
  <si>
    <t>Loan repayment</t>
  </si>
  <si>
    <t>Employee &amp; Member Recognition</t>
  </si>
  <si>
    <t xml:space="preserve">EMPLOYEE &amp; MEMBER RECOGNITION  </t>
  </si>
  <si>
    <t>Structural &amp; Wildland Helmet Decals (new)</t>
  </si>
  <si>
    <t>STAFF- (Chiefs, Lieutenant)</t>
  </si>
  <si>
    <t>Interest on general fund</t>
  </si>
  <si>
    <t>C</t>
  </si>
  <si>
    <t>D</t>
  </si>
  <si>
    <t>F</t>
  </si>
  <si>
    <t>Sam's Club memberships @ $35 each***</t>
  </si>
  <si>
    <t>International Association Fire Chiefs (2)</t>
  </si>
  <si>
    <t>TAFC/TAFE</t>
  </si>
  <si>
    <t>Color copies of maps or other misc. supplies **</t>
  </si>
  <si>
    <t>Postage / Certified mail costs **</t>
  </si>
  <si>
    <t>** per Tina - leave same as current year.</t>
  </si>
  <si>
    <t>Glenn Brooks - TCAD going up to cover school districts - 6/14/07</t>
  </si>
  <si>
    <t>Copy Machine - 2 copiers/both stations</t>
  </si>
  <si>
    <t>Workers' Comp - Volunteers (7704V)</t>
  </si>
  <si>
    <t>Accident and normal death: $25,000 (VFIS)</t>
  </si>
  <si>
    <t>Part time (5)</t>
  </si>
  <si>
    <t>In until approved out</t>
  </si>
  <si>
    <t xml:space="preserve"> DO 2007 </t>
  </si>
  <si>
    <t xml:space="preserve"> CAP 2007 </t>
  </si>
  <si>
    <t>OAK HILL FIRE DEPARTMENT</t>
  </si>
  <si>
    <t>LONGEVITY INCENTIVE - Effective 10/01/07</t>
  </si>
  <si>
    <t>Base Pay Rate:</t>
  </si>
  <si>
    <t>Firefighter: $ 11.68</t>
  </si>
  <si>
    <t>Engineer: $ 13.64</t>
  </si>
  <si>
    <t>Lieutenant: $ 14.70</t>
  </si>
  <si>
    <t>Captain: $ 16.48</t>
  </si>
  <si>
    <t>Longevity Pay Basis:</t>
  </si>
  <si>
    <t xml:space="preserve">Years of Service to OHFD:  </t>
  </si>
  <si>
    <t>Longevity Pay:</t>
  </si>
  <si>
    <t xml:space="preserve">Hourly Increment:  </t>
  </si>
  <si>
    <t xml:space="preserve">Total Hourly Longevity:  </t>
  </si>
  <si>
    <t xml:space="preserve">Total Monthly Longevity:  </t>
  </si>
  <si>
    <t xml:space="preserve">Total Yearly Longevity:  </t>
  </si>
  <si>
    <t>PROTECTIVE GEAR  WORKSHEET</t>
  </si>
  <si>
    <t xml:space="preserve">Full time employees 5% 457 contribution  (8% 2008) </t>
  </si>
  <si>
    <t>Accident &amp; Sickness Insurance: CAFCA Paid (VFIS)**</t>
  </si>
  <si>
    <t>** CAFCA could be reduced by $2186 if removed the optional off-duty accidental death benefit.</t>
  </si>
  <si>
    <t>Unemployment Insurance - Federal FUTA @ $56 [34+5+20]</t>
  </si>
  <si>
    <t>Unemployment Insurance - Texas SUI  @ $243 [ditto]</t>
  </si>
  <si>
    <t>457 Annual fee $5 per participant (25 in 2005-6) 38 ****</t>
  </si>
  <si>
    <t>457 Annual Plan Admin Cost ****</t>
  </si>
  <si>
    <t>Member Recognition awards</t>
  </si>
  <si>
    <t>**** Will be paid out of forfeiture pool</t>
  </si>
  <si>
    <t>Salaries</t>
  </si>
  <si>
    <t>Year</t>
  </si>
  <si>
    <t>Rate</t>
  </si>
  <si>
    <t>#PP</t>
  </si>
  <si>
    <t>53 hrs</t>
  </si>
  <si>
    <t>SOT x26</t>
  </si>
  <si>
    <t>Total hourly</t>
  </si>
  <si>
    <t>Cert Pay</t>
  </si>
  <si>
    <t>Hourly annual</t>
  </si>
  <si>
    <t>Orig FT hire date</t>
  </si>
  <si>
    <t>Cap Stock</t>
  </si>
  <si>
    <t>2 yr 11 mos</t>
  </si>
  <si>
    <t>Cap Hartigan</t>
  </si>
  <si>
    <t>6 yr 5 mos</t>
  </si>
  <si>
    <t>Cap Barfield</t>
  </si>
  <si>
    <t>4 yrs</t>
  </si>
  <si>
    <t>Lt Cozby*</t>
  </si>
  <si>
    <t>6 yr 11 mos</t>
  </si>
  <si>
    <t>Lt Roy</t>
  </si>
  <si>
    <t>7 yr</t>
  </si>
  <si>
    <t>Lt Furman</t>
  </si>
  <si>
    <t>Lt Seyfried</t>
  </si>
  <si>
    <t>2 yr 4 mos</t>
  </si>
  <si>
    <t>DO Young</t>
  </si>
  <si>
    <t>5 yr 8 mos</t>
  </si>
  <si>
    <t>DO Kubin</t>
  </si>
  <si>
    <t>3 yr 1 mos</t>
  </si>
  <si>
    <t>DO Sites</t>
  </si>
  <si>
    <t>Added 10/22/07 - encumbered from 2007 for MDC's</t>
  </si>
  <si>
    <t>Added 10/22/07 - encumbered from 2007 - money not spent</t>
  </si>
  <si>
    <t>3 yr 6 mos</t>
  </si>
  <si>
    <t>DO Patton</t>
  </si>
  <si>
    <t>DO Ramsdell</t>
  </si>
  <si>
    <t>2 yr</t>
  </si>
  <si>
    <t>DO Torres</t>
  </si>
  <si>
    <t>1 yr 10 mos</t>
  </si>
  <si>
    <t>Fiebig</t>
  </si>
  <si>
    <t>6 yr 9 mos</t>
  </si>
  <si>
    <t>Koiro</t>
  </si>
  <si>
    <t>3 yr</t>
  </si>
  <si>
    <t>Colvin</t>
  </si>
  <si>
    <t>2 yr 6 mos</t>
  </si>
  <si>
    <t>Johnson</t>
  </si>
  <si>
    <t>1 yr 4 mos</t>
  </si>
  <si>
    <t>4 New</t>
  </si>
  <si>
    <t>1 yr 1 mos</t>
  </si>
  <si>
    <t xml:space="preserve">Bergman, Boyd, Kilventon, Montgomery, </t>
  </si>
  <si>
    <t>4 new</t>
  </si>
  <si>
    <t>11 mos</t>
  </si>
  <si>
    <t>Grieser, Lemke, Ryan, Lister</t>
  </si>
  <si>
    <t>Moore</t>
  </si>
  <si>
    <t>4 mos</t>
  </si>
  <si>
    <t>Stevenson</t>
  </si>
  <si>
    <t>3 mos</t>
  </si>
  <si>
    <t>Rookie</t>
  </si>
  <si>
    <t>Basic firefighting:</t>
  </si>
  <si>
    <t>Unscheduled overtime</t>
  </si>
  <si>
    <t xml:space="preserve"> Based on recent usage at $19 per hour </t>
  </si>
  <si>
    <t xml:space="preserve"> Based on recent usage at 1.60 per hour </t>
  </si>
  <si>
    <t>To attend awards ceremony</t>
  </si>
  <si>
    <t>Awards &amp; recognition events extra</t>
  </si>
  <si>
    <t>Awards and recognition events</t>
  </si>
  <si>
    <t>Awards &amp; Recognition - general, includes medals &amp; pins</t>
  </si>
  <si>
    <t>Awards Banquet</t>
  </si>
  <si>
    <t xml:space="preserve">Outdoor tables, chairs etc. for employee use </t>
  </si>
  <si>
    <t>8/13/6 4 FF's</t>
  </si>
  <si>
    <t>11/16/6 4 FF's</t>
  </si>
  <si>
    <t>3 newish FF's</t>
  </si>
  <si>
    <t>18 Vols</t>
  </si>
  <si>
    <t>Estimate of part time or paid volunteers at $10.75 per hour.</t>
  </si>
  <si>
    <t>TOTAL FIREFIGHTING:</t>
  </si>
  <si>
    <t xml:space="preserve">Asst Chief </t>
  </si>
  <si>
    <t>4 yr 10 mos</t>
  </si>
  <si>
    <t>1 mos</t>
  </si>
  <si>
    <t>4 yr 4 mos</t>
  </si>
  <si>
    <t>Admin</t>
  </si>
  <si>
    <t>2 yr 1 mos</t>
  </si>
  <si>
    <t>EMS Part time</t>
  </si>
  <si>
    <t>IT Part time</t>
  </si>
  <si>
    <t>Sales Tax Part time</t>
  </si>
  <si>
    <t>TOTAL ADMIN:</t>
  </si>
  <si>
    <t>Total Salaries</t>
  </si>
  <si>
    <t>Benefits:</t>
  </si>
  <si>
    <t>Employer FICA taxes - all</t>
  </si>
  <si>
    <t>Medical &amp; Dental - full time only - 33 employees (includes reimbursement from employees)</t>
  </si>
  <si>
    <t>Workers Comp - firefighters (4.25, 81, 70)</t>
  </si>
  <si>
    <t>Workers Comp - volunteers (4.91, 81, 70)</t>
  </si>
  <si>
    <t>Workers Comp - clerical (0.5, 81, 70)</t>
  </si>
  <si>
    <t>Accident &amp; Sickness (VFIS)</t>
  </si>
  <si>
    <t>Wellness program &amp; infectious disease control</t>
  </si>
  <si>
    <t>Proceeds from loan(s)</t>
  </si>
  <si>
    <t>460,70,71</t>
  </si>
  <si>
    <t>Fees - Academy, EMS course, training</t>
  </si>
  <si>
    <t>Emergency Prevention</t>
  </si>
  <si>
    <t>477, 80</t>
  </si>
  <si>
    <t>Grants &amp; donations</t>
  </si>
  <si>
    <t>485, 90, 99</t>
  </si>
  <si>
    <t>Misc., WC, sales of property</t>
  </si>
  <si>
    <t>COA environmental deposit</t>
  </si>
  <si>
    <t>Facilities &amp; Personnel Certification</t>
  </si>
  <si>
    <t>Fees for Paychex, Section 125, 457 annual (185+1200), delivery</t>
  </si>
  <si>
    <t>Mileage reimbursement (by federal rate)</t>
  </si>
  <si>
    <t>Total benefits</t>
  </si>
  <si>
    <t>Total pay and benefits</t>
  </si>
  <si>
    <t>6/25 transferred 6/25 to PS - 659</t>
  </si>
  <si>
    <t>Added 6/25/07</t>
  </si>
  <si>
    <t>Wells Fargo Bank  - drill tower (July)</t>
  </si>
  <si>
    <t>Wells Fargo Bank - engines (March)*</t>
  </si>
  <si>
    <t>** lease to be paid annually through July 2027</t>
  </si>
  <si>
    <t>completed at 10/1/07</t>
  </si>
  <si>
    <t>long</t>
  </si>
  <si>
    <t>Will need $1,000 more for Community Awareness - budget amendment in Sept/Oct</t>
  </si>
  <si>
    <t>Moore &amp; 2 new ones</t>
  </si>
  <si>
    <t>started 11/16/06</t>
  </si>
  <si>
    <t>started 8/13/06</t>
  </si>
  <si>
    <t>Cozby</t>
  </si>
  <si>
    <t>stock</t>
  </si>
  <si>
    <t>Hart</t>
  </si>
  <si>
    <t>Bar</t>
  </si>
  <si>
    <t>roy</t>
  </si>
  <si>
    <t>fur</t>
  </si>
  <si>
    <t>seyf</t>
  </si>
  <si>
    <t>youn</t>
  </si>
  <si>
    <t>kubin</t>
  </si>
  <si>
    <t>sites</t>
  </si>
  <si>
    <t>patton</t>
  </si>
  <si>
    <t>ramsdell</t>
  </si>
  <si>
    <t>torres</t>
  </si>
  <si>
    <t>fiebig</t>
  </si>
  <si>
    <t>koiro</t>
  </si>
  <si>
    <t>colvin</t>
  </si>
  <si>
    <t>johnson</t>
  </si>
  <si>
    <t>UOT</t>
  </si>
  <si>
    <t>8% 457</t>
  </si>
  <si>
    <t>Mackey Field drill tower - partial year</t>
  </si>
  <si>
    <t>Estimate 16 meetings, most attend</t>
  </si>
  <si>
    <t>10,500 gallons @ $3.00 per gallon</t>
  </si>
  <si>
    <t>Note: Fuel costs went up 25% in 2006.  In May of 2005 we were paying $1.92 for unleaded</t>
  </si>
  <si>
    <t>and $2.02 for diesel.  In 2006 prices went up to $2.4 for unleaded and $2.45 for diesel.</t>
  </si>
  <si>
    <t>Property values increased in 05 (for 06) and 06 (for 07) approximately 7%</t>
  </si>
  <si>
    <t>Probably rise again similarly for 07 (for 08)</t>
  </si>
  <si>
    <t>In 2007 unleaded went up another 10% and diesel went up 13%.  Current prices for fuel</t>
  </si>
  <si>
    <t>$2.78 for diesel and $2.72 for unleaded.  We shall have consumed approximately</t>
  </si>
  <si>
    <t>10,000 gallons of fuel in 2007, estimating the last quarter of the year. This is due to the</t>
  </si>
  <si>
    <t>increase in call volume, Command response, and Training.  If we add 5% to the total</t>
  </si>
  <si>
    <t>TCFP Initial Certifications @20</t>
  </si>
  <si>
    <t>2006/2007 adjustments</t>
  </si>
  <si>
    <t>ICC - inspections</t>
  </si>
  <si>
    <t>Items in Contingency</t>
  </si>
  <si>
    <t>Mini-Pumper if acquire grant</t>
  </si>
  <si>
    <t>2008 Items in Contingency</t>
  </si>
  <si>
    <t>see below</t>
  </si>
  <si>
    <t>Radio batteries, parts &amp; maintenance</t>
  </si>
  <si>
    <t>Semi-Annual, COA Dispatching</t>
  </si>
  <si>
    <t>Knox Box Units for remaining fleet</t>
  </si>
  <si>
    <t>Hardware for Dispatch Control of Repeater (save in telephone)</t>
  </si>
  <si>
    <t>MDC Software licenses and related support</t>
  </si>
  <si>
    <t>consumption, we may anticipate consuming 10,500 gallons of fuel next year.</t>
  </si>
  <si>
    <t>Vacuum cleaners (1 per station)</t>
  </si>
  <si>
    <t>Cell phones (replace 2 phones w/data - DC &amp; code LT)</t>
  </si>
  <si>
    <t>Monthly cost for M&amp;O on 800 MHz radios at $23.36 per radio, per month</t>
  </si>
  <si>
    <t>Hot Spot Wireless Access Points for MDC Updates</t>
  </si>
  <si>
    <t>Backup station alerting system hardware &amp; monthly $</t>
  </si>
  <si>
    <t>MDC for C-301, C-302 and mini-engine</t>
  </si>
  <si>
    <t xml:space="preserve">Added 10/23/06 - encumbered from 2006 </t>
  </si>
  <si>
    <t xml:space="preserve">Increase for repeater    </t>
  </si>
  <si>
    <t>2nd part radios for command vehicles</t>
  </si>
  <si>
    <t>INCOME</t>
  </si>
  <si>
    <t>Property Tax - misc</t>
  </si>
  <si>
    <t>Received</t>
  </si>
  <si>
    <t>Facility rental - rooms</t>
  </si>
  <si>
    <t>Facility rental - tower</t>
  </si>
  <si>
    <t>Fire Academy fees</t>
  </si>
  <si>
    <t>Emergency Prevention (formerly Code Enforcement)</t>
  </si>
  <si>
    <t>Miscellaneous</t>
  </si>
  <si>
    <t>Workers Comp/insurance payments</t>
  </si>
  <si>
    <t>Sale of property</t>
  </si>
  <si>
    <t>CD Environmental deposit (Corr 9/24)</t>
  </si>
  <si>
    <t>Taken out of count as of 9/24/07</t>
  </si>
  <si>
    <t>DC Training</t>
  </si>
  <si>
    <t>was 60510.24</t>
  </si>
  <si>
    <t>amended and split 9/24/07</t>
  </si>
  <si>
    <t>Fire Alarm monitoring - added 9/24/07</t>
  </si>
  <si>
    <t>CATRAC - was 20 changed to 200 9/24/07</t>
  </si>
  <si>
    <t>LCRA Match (training storage building) added 1500 9/24/07</t>
  </si>
  <si>
    <t>Community Awareness Report  added 1000 9/24 (newsletter)</t>
  </si>
  <si>
    <t>410/1</t>
  </si>
  <si>
    <t>410/2</t>
  </si>
  <si>
    <t>410/3</t>
  </si>
  <si>
    <t>Property tax - prior year</t>
  </si>
  <si>
    <t>Property tax - current year (will get 99% of certified amount)</t>
  </si>
  <si>
    <t>Sales Tax</t>
  </si>
  <si>
    <t>EMI NET - 30 students expire 7/2007</t>
  </si>
  <si>
    <t>Small powered equipment maintenance &amp; repair</t>
  </si>
  <si>
    <t>CAFS and foam systems maintenance</t>
  </si>
  <si>
    <t>Rescue tools preventive maintenance</t>
  </si>
  <si>
    <t xml:space="preserve">VEHICLE - MAINTENANCE &amp; REPAIR      </t>
  </si>
  <si>
    <t>Aerial preventive maintenance cost increase was due to shop rate and supplies</t>
  </si>
  <si>
    <t>General preventive maintenance cost increase was also due to shop rate and supplies.</t>
  </si>
  <si>
    <t>Q-302 and E-301</t>
  </si>
  <si>
    <t>moved from category 644 (certifications).  There is a slight increase due to state requirements.</t>
  </si>
  <si>
    <t>CAFS and foam system maintenance is a new line items</t>
  </si>
  <si>
    <t>TCFP Annual certifications  (40 @ $25)</t>
  </si>
  <si>
    <t xml:space="preserve">Ansul System Semi-Annual Inspection </t>
  </si>
  <si>
    <t>DSHS re-certifications</t>
  </si>
  <si>
    <t xml:space="preserve">Fire Alarm Annual Inspection </t>
  </si>
  <si>
    <t xml:space="preserve">Fire Extinguisher Annual Inspection </t>
  </si>
  <si>
    <t>Rescue tools preventive maintenance is a new line item.  TNT Rescue Tool warranty has expired</t>
  </si>
  <si>
    <t>Small powered equipment maintenance cost increase is due to shop rates and supplies.</t>
  </si>
  <si>
    <t>pumps.</t>
  </si>
  <si>
    <t>General apparatus and vehicle repairs are for unexpected mechanical breakdowns or repairs that</t>
  </si>
  <si>
    <t>are discovered during preventive maintenance.  Cost increase is due to shop rates and supplies.</t>
  </si>
  <si>
    <t>Tires line item increase was related to shop rates, supplies, and oversize tires on Q-302 and E-301.</t>
  </si>
  <si>
    <t>For example: to replace all tires on Q-302 would cost approximately $5,596 with labor.</t>
  </si>
  <si>
    <t>Transmission service cost increase was related to shop rate, supplies, and the addition of</t>
  </si>
  <si>
    <t>Apparatus annual pump certification, annual aerial ladder and ground ladder certification were all</t>
  </si>
  <si>
    <t>This line item covers PPV fans, brush truck pump engines, chain saws, rescue saws, and float-a-</t>
  </si>
  <si>
    <t>EMS Coordinator (1099 contractor)</t>
  </si>
  <si>
    <t>(07: D/O) Fire Instructor 2 &amp; 3 - tuition, books, fees</t>
  </si>
  <si>
    <t>Fire Officer 2 - shift training - tuition, books, fees **</t>
  </si>
  <si>
    <t>Hazardous Materials Tech - 4</t>
  </si>
  <si>
    <t>ICS 300 and 400 class</t>
  </si>
  <si>
    <t>Fire Rescue Conference Nov. 2008 (pay 08)</t>
  </si>
  <si>
    <t>Fire Rescue registration November 2009 (pay 08)</t>
  </si>
  <si>
    <r>
      <t>Original (7/23/07)     2008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Budget</t>
    </r>
  </si>
  <si>
    <t xml:space="preserve">Property Tax Collection &amp; Valuation Fees </t>
  </si>
  <si>
    <t>Recruitment &amp; Promotion</t>
  </si>
  <si>
    <t>Prevention</t>
  </si>
  <si>
    <t>Hosting sundry meetings - officers, admin, commissioners, etc.</t>
  </si>
  <si>
    <t>Texas Fire Chiefs &amp; Fire Educators Conference (TX)</t>
  </si>
  <si>
    <t>Volunteer and Combination Officers Section (VCOS) Symposium (FL) 2009 (pay 08)</t>
  </si>
  <si>
    <t>Project Finished</t>
  </si>
  <si>
    <t>Fire Department Instructors Conference (FDIC)</t>
  </si>
  <si>
    <r>
      <t xml:space="preserve">FIRE RESCUE </t>
    </r>
    <r>
      <rPr>
        <sz val="11"/>
        <rFont val="Arial Narrow"/>
        <family val="2"/>
      </rPr>
      <t>CONFERENCE &amp; EXPOSITION</t>
    </r>
  </si>
  <si>
    <r>
      <t>IAFC</t>
    </r>
    <r>
      <rPr>
        <sz val="11"/>
        <rFont val="Arial Narrow"/>
        <family val="2"/>
      </rPr>
      <t xml:space="preserve"> International.  Denver 2008 (pay 08)</t>
    </r>
  </si>
  <si>
    <r>
      <t xml:space="preserve">SAFE-D </t>
    </r>
    <r>
      <rPr>
        <sz val="11"/>
        <rFont val="Arial Narrow"/>
        <family val="2"/>
      </rPr>
      <t xml:space="preserve">  February (5 persons) **</t>
    </r>
  </si>
  <si>
    <t>W,R,M,L</t>
  </si>
  <si>
    <t>RR, TC</t>
  </si>
  <si>
    <t>TR CHIEF</t>
  </si>
  <si>
    <t>R,C,B,F</t>
  </si>
  <si>
    <t>RR 07 &amp; 08</t>
  </si>
  <si>
    <t>R,W,2 OPS</t>
  </si>
  <si>
    <t>TC</t>
  </si>
  <si>
    <t>OFFICERS</t>
  </si>
  <si>
    <t>COMMISH</t>
  </si>
  <si>
    <t>R,W,TR CH</t>
  </si>
  <si>
    <t>Additional attendees to Officer School in Denver</t>
  </si>
  <si>
    <t>PPE - boots @ $100</t>
  </si>
  <si>
    <t>Advertising for Fire Academy</t>
  </si>
  <si>
    <t>Gear repair and accessories</t>
  </si>
  <si>
    <t>Replace SCBA air bottles</t>
  </si>
  <si>
    <t>Replacement of Air Packs (incremental)</t>
  </si>
  <si>
    <t>24' extension ladders (2)</t>
  </si>
  <si>
    <t>Rescue Randy mannequins (1 large &amp; 1 small)</t>
  </si>
  <si>
    <t>Smoke Machine fluid</t>
  </si>
  <si>
    <t>As per expected income: estimate 20 students @ $2,650</t>
  </si>
  <si>
    <t>Replacement of additional air packs</t>
  </si>
  <si>
    <t>Scantron test grader and forms</t>
  </si>
  <si>
    <t>Labor (EMS skills testing etc.)</t>
  </si>
  <si>
    <t>Multi-agency Prequalification process</t>
  </si>
  <si>
    <t>EMS</t>
  </si>
  <si>
    <t>Miscellaneous job postings</t>
  </si>
  <si>
    <t>Cleaning contractors</t>
  </si>
  <si>
    <t>Dry Erase boards</t>
  </si>
  <si>
    <t xml:space="preserve">AT&amp;T </t>
  </si>
  <si>
    <t>David Luther reimbursement</t>
  </si>
  <si>
    <t>FEMA Match (training props and equipment</t>
  </si>
  <si>
    <t>FEMA Match (mini-Pumper)</t>
  </si>
  <si>
    <t>Investigator equipment (can combine w/inspector equip)</t>
  </si>
  <si>
    <t>Open House supplies (CD)</t>
  </si>
  <si>
    <t xml:space="preserve">Stickers with Fire Department Logo </t>
  </si>
  <si>
    <t>Drill Tower materials</t>
  </si>
  <si>
    <t>Drill Tower construction</t>
  </si>
  <si>
    <t>Weather station &amp; installation</t>
  </si>
  <si>
    <t>Shipping container (storage for equipment/hay)</t>
  </si>
  <si>
    <t>2007 was 200,000, added 53,000 5/21/07</t>
  </si>
  <si>
    <t>* $1.02</t>
  </si>
  <si>
    <t>Allowance for part-time employee</t>
  </si>
  <si>
    <t>$29,120 incl. in payroll plus taxes etc.</t>
  </si>
  <si>
    <t>Mini engine with CAFS **</t>
  </si>
  <si>
    <t>2 new FR2 AED's, cases, data cards, batteries</t>
  </si>
  <si>
    <t>Flu , TB, Hep-B vaccine</t>
  </si>
  <si>
    <r>
      <t xml:space="preserve">Unscheduled in-house and outside training </t>
    </r>
    <r>
      <rPr>
        <i/>
        <sz val="11"/>
        <rFont val="Arial Narrow"/>
        <family val="2"/>
      </rPr>
      <t>(CAFS/Hi-Angle etc.)</t>
    </r>
  </si>
  <si>
    <t>FUTA &amp; SUI - $299 times # all employees - 59, incl. 20 paid vols</t>
  </si>
  <si>
    <r>
      <t xml:space="preserve">Ralph Rodriguez </t>
    </r>
    <r>
      <rPr>
        <i/>
        <sz val="12"/>
        <rFont val="Arial"/>
        <family val="2"/>
      </rPr>
      <t>Fire Engineering</t>
    </r>
    <r>
      <rPr>
        <sz val="12"/>
        <rFont val="Arial"/>
        <family val="2"/>
      </rPr>
      <t xml:space="preserve"> expires 9/30/09</t>
    </r>
  </si>
  <si>
    <t>2008 contingency - 5% of budget less payroll</t>
  </si>
  <si>
    <t>603: Hot Spot Wireless Access Points for MDC Updates</t>
  </si>
  <si>
    <t>603: Backup station alerting system hardware &amp; monthly $</t>
  </si>
  <si>
    <t>633: Additional attendees to Officer School in Denver</t>
  </si>
  <si>
    <t>634: Replacement of Air Packs (Fire Academy)</t>
  </si>
  <si>
    <t>634: Scantron Test Grader and Forms</t>
  </si>
  <si>
    <t>Remainder of the engine/Pumper</t>
  </si>
  <si>
    <t>Mobile radios for new E-301 and mini-Pumper</t>
  </si>
  <si>
    <t>Wireless Access for MDC's ($50 each month)</t>
  </si>
  <si>
    <t>Monthly Trainings (6 @ 3 hr each x 3 shifts x $30/hr)</t>
  </si>
  <si>
    <t>Rescue. Fire - High Rise Firefighting/Tactics video</t>
  </si>
  <si>
    <t>Circle Drive - Garnett Propane - heat water &amp; bay</t>
  </si>
  <si>
    <t>Circle Drive - PEC electricity - heat bldg., air, &amp; light</t>
  </si>
  <si>
    <t xml:space="preserve">Circle Drive - COA water </t>
  </si>
  <si>
    <t>Barton Creek - Texas Gas - heat water &amp; bldg.</t>
  </si>
  <si>
    <t>Barton Creek - COA electric air and light</t>
  </si>
  <si>
    <t>Renews automatically 12/15/07 unless notice given</t>
  </si>
  <si>
    <t>611,2</t>
  </si>
  <si>
    <t>EMS &amp; Rehab supplies</t>
  </si>
  <si>
    <t>634, 5</t>
  </si>
  <si>
    <t>Fire academy &amp; EMS Certification Course</t>
  </si>
  <si>
    <t>EMS CERTIFICATION COURSE</t>
  </si>
  <si>
    <t>NEW IN 2007-2008</t>
  </si>
  <si>
    <t>Vehicle Maintenance &amp; Repairs</t>
  </si>
  <si>
    <t>Annual SCBA Flow Test 27 @ $35</t>
  </si>
  <si>
    <t>SCBA mask disinfectant</t>
  </si>
  <si>
    <t>Scott SCBA masks - 9 @ $250</t>
  </si>
  <si>
    <t>Scott RIT bag</t>
  </si>
  <si>
    <t>Scott one-hour SCBA bottle</t>
  </si>
  <si>
    <t>Portable Cascade Hydro due 2009</t>
  </si>
  <si>
    <t>Cylinder Hydro (68 x $30) due 2009</t>
  </si>
  <si>
    <t>* Scott SCBA masks are for past and present new hires and volunteers</t>
  </si>
  <si>
    <t>* Scott RIT bag on Q-302 needs to be replaced</t>
  </si>
  <si>
    <t>* Scott one-hour bottle is needed for the Ajax air tool.</t>
  </si>
  <si>
    <t>* Scott SCBA cylinders are up for hydro in 2009.  Cost estimate $2040</t>
  </si>
  <si>
    <t>* Portable Cascade hydro is due in 2009.  Cost estimate $300</t>
  </si>
  <si>
    <t>* Scott SCBA cylinders have a 15-year life.  Need to start replacement cycle in 2019</t>
  </si>
  <si>
    <t>MAINTENANCE</t>
  </si>
  <si>
    <t>Apparatus annual pump certification</t>
  </si>
  <si>
    <t>Aerial and ground ladder testing</t>
  </si>
  <si>
    <t>WELLNESS program</t>
  </si>
  <si>
    <t>SOURCE OF INCOME</t>
  </si>
  <si>
    <t>TOTAL</t>
  </si>
  <si>
    <t>Fuel</t>
  </si>
  <si>
    <t>Alpha Pagers</t>
  </si>
  <si>
    <t>Telephone</t>
  </si>
  <si>
    <t>Utilities</t>
  </si>
  <si>
    <t>Training - EMS</t>
  </si>
  <si>
    <t>Postage/Handling</t>
  </si>
  <si>
    <t>Payroll</t>
  </si>
  <si>
    <t>Bank Fees</t>
  </si>
  <si>
    <t>Infectious Disease Control</t>
  </si>
  <si>
    <t>Information Technology</t>
  </si>
  <si>
    <t>Sunset Valley Reimbursement</t>
  </si>
  <si>
    <t>TOTALS</t>
  </si>
  <si>
    <t xml:space="preserve"> </t>
  </si>
  <si>
    <t>Description</t>
  </si>
  <si>
    <t>GENERAL LIABILITY/PROPERTY</t>
  </si>
  <si>
    <t>AUTOMOBILE</t>
  </si>
  <si>
    <t>Totals</t>
  </si>
  <si>
    <t>Blakeslee, Monzingo &amp; Co. -AUDIT</t>
  </si>
  <si>
    <t>Bond Debt Service</t>
  </si>
  <si>
    <t>Ice</t>
  </si>
  <si>
    <t>Overhead Door Repair</t>
  </si>
  <si>
    <t>A/C Service</t>
  </si>
  <si>
    <t>Exterminator</t>
  </si>
  <si>
    <t>Misc. Repairs</t>
  </si>
  <si>
    <t xml:space="preserve">Small Engine Tune-up </t>
  </si>
  <si>
    <t>Pump Maintenance</t>
  </si>
  <si>
    <t>Lawn Equipment Maintenance</t>
  </si>
  <si>
    <t>FULL-TIME FIREFIGHTER</t>
  </si>
  <si>
    <t>Item</t>
  </si>
  <si>
    <t>#FF</t>
  </si>
  <si>
    <t>Quantity</t>
  </si>
  <si>
    <t xml:space="preserve">Cost </t>
  </si>
  <si>
    <t>Total</t>
  </si>
  <si>
    <t>Nomex Shirt</t>
  </si>
  <si>
    <t>Nomex Pants</t>
  </si>
  <si>
    <t>Tee-Shirt</t>
  </si>
  <si>
    <t>Polo Shirt</t>
  </si>
  <si>
    <t>PART-TIME FIGHTER</t>
  </si>
  <si>
    <t>OFFICE STAFF</t>
  </si>
  <si>
    <t>VOLUNTEER UNIFORMS</t>
  </si>
  <si>
    <t>Tee-Shirts</t>
  </si>
  <si>
    <t>Jackets</t>
  </si>
  <si>
    <t>Badges</t>
  </si>
  <si>
    <t>Quarterly Air Test</t>
  </si>
  <si>
    <t>Misc. SCBA Parts</t>
  </si>
  <si>
    <t>Semiannual Cascade Maintenance</t>
  </si>
  <si>
    <t xml:space="preserve">CE Training for Paid/Volunteer </t>
  </si>
  <si>
    <t>BP Cuffs, Splints &amp; Stethoscopes, Etc.</t>
  </si>
  <si>
    <t>Misc. Supplies- Penlights, Scissors, Etc</t>
  </si>
  <si>
    <t>SOP Copies</t>
  </si>
  <si>
    <t>Ozarka Water</t>
  </si>
  <si>
    <t>Absorbent</t>
  </si>
  <si>
    <t>Turnout Gear Bags (20*32)</t>
  </si>
  <si>
    <t>Firehouse software annual maintenance</t>
  </si>
  <si>
    <t>Carbon Monoxide sensors (2) AIM Detectors</t>
  </si>
  <si>
    <t>Oxygen Sensors (2) AIM Detectors</t>
  </si>
  <si>
    <t>Fire Extinguisher Re-Charging for each station</t>
  </si>
  <si>
    <t xml:space="preserve">TOTAL </t>
  </si>
  <si>
    <t>4 Gas Analyzers (2)</t>
  </si>
  <si>
    <t>Apparatus Fuel</t>
  </si>
  <si>
    <t>diff population</t>
  </si>
  <si>
    <t>configuration</t>
  </si>
  <si>
    <t>Capital Area Fire Chiefs Association - Hazmat **</t>
  </si>
  <si>
    <t xml:space="preserve">Capital Area Fire Chiefs Association  </t>
  </si>
  <si>
    <t>EMT Pants</t>
  </si>
  <si>
    <t>Nomex Shirts</t>
  </si>
  <si>
    <t>MISCELLANEOUS UNIFORM SUPPLIES</t>
  </si>
  <si>
    <t>Collar Brass</t>
  </si>
  <si>
    <t>Belts</t>
  </si>
  <si>
    <t>Ties</t>
  </si>
  <si>
    <t>Name Tags</t>
  </si>
  <si>
    <t>Supplies - Office</t>
  </si>
  <si>
    <t>Higher Class Pay</t>
  </si>
  <si>
    <t>Hourly Rates</t>
  </si>
  <si>
    <t>Base</t>
  </si>
  <si>
    <t>Uniform &amp; Protective Gear</t>
  </si>
  <si>
    <t>Building &amp; Grounds Maintenance</t>
  </si>
  <si>
    <t>Benefits  (457, health, workers comp)</t>
  </si>
  <si>
    <t>Seminars &amp; Conferences</t>
  </si>
  <si>
    <t>Dues &amp; Subscriptions</t>
  </si>
  <si>
    <t>Sales Tax Collection Costs</t>
  </si>
  <si>
    <t>Supplies - Station</t>
  </si>
  <si>
    <t>Helmet Stickers</t>
  </si>
  <si>
    <t>Total:</t>
  </si>
  <si>
    <t>TOTAL:</t>
  </si>
  <si>
    <t>Total uniforms:</t>
  </si>
  <si>
    <t>#</t>
  </si>
  <si>
    <t>Paychex 125 Plan fees</t>
  </si>
  <si>
    <t xml:space="preserve">     INFORMATION TECHNOLOGY  </t>
  </si>
  <si>
    <t xml:space="preserve">    PROFESSIONAL SERVICES   </t>
  </si>
  <si>
    <t xml:space="preserve">   PUBLIC NOTICES/ARTICLES     </t>
  </si>
  <si>
    <t>TCESD COMMISSIONER COMPENSATION</t>
  </si>
  <si>
    <t>Stop payments - lost or missing checks</t>
  </si>
  <si>
    <t>Wire charges - possibly - with transfers</t>
  </si>
  <si>
    <t>Flowers - congrats, condolence, get well etc.</t>
  </si>
  <si>
    <t>Samsung toners (1 printer each station)</t>
  </si>
  <si>
    <t>Labeling machine supplies</t>
  </si>
  <si>
    <t>Allowance for small equipment (calculators, staplers etc.</t>
  </si>
  <si>
    <t>Copy paper</t>
  </si>
  <si>
    <t>Binders</t>
  </si>
  <si>
    <t>Other toners &amp; ink cartridges</t>
  </si>
  <si>
    <t>Break room &amp; janitorial</t>
  </si>
  <si>
    <t>Travis Central Appraisal District fees</t>
  </si>
  <si>
    <t>Miscellaneous (pens, stables, clips etc.)</t>
  </si>
  <si>
    <t>SCBA</t>
  </si>
  <si>
    <t>Paper - copy</t>
  </si>
  <si>
    <t>Glucometer batteries</t>
  </si>
  <si>
    <t>Inkjet Color printer replacement</t>
  </si>
  <si>
    <t>Interface for new AFD CAD</t>
  </si>
  <si>
    <t xml:space="preserve">Quick Books Upgrade </t>
  </si>
  <si>
    <t>Training- Fire &amp; Rescue</t>
  </si>
  <si>
    <t>Fire Prevention Supplies</t>
  </si>
  <si>
    <t>Health presumed employee reimbursement</t>
  </si>
  <si>
    <t>Oak Hill Gazette</t>
  </si>
  <si>
    <t>Fire related magazines for "coffee table" (4x)</t>
  </si>
  <si>
    <t>Firehouse Magazine  (2)</t>
  </si>
  <si>
    <t xml:space="preserve">Internet access (2 stations) </t>
  </si>
  <si>
    <t>Transmission Service</t>
  </si>
  <si>
    <t>Tires</t>
  </si>
  <si>
    <t>Vehicle Inspections</t>
  </si>
  <si>
    <t>Emergency lighting</t>
  </si>
  <si>
    <t>Round off:</t>
  </si>
  <si>
    <t>Wildland turnout gloves (10)</t>
  </si>
  <si>
    <t>Structural turnout gloves (24)</t>
  </si>
  <si>
    <t>From Uniform WS</t>
  </si>
  <si>
    <t>From Protective Gear WS</t>
  </si>
  <si>
    <t>Meals &amp; Refreshment</t>
  </si>
  <si>
    <t>Equipment</t>
  </si>
  <si>
    <t>Portable radio batteries</t>
  </si>
  <si>
    <t>Map Books</t>
  </si>
  <si>
    <t>Small equipment maintenance</t>
  </si>
  <si>
    <t>Replacement of lost or damaged equipment</t>
  </si>
  <si>
    <t>Wildland hose</t>
  </si>
  <si>
    <t>Wildland nozzles</t>
  </si>
  <si>
    <t>Wildland tools &amp; accessories</t>
  </si>
  <si>
    <t>Pocket weather station</t>
  </si>
  <si>
    <t>Adaptors and accessories</t>
  </si>
  <si>
    <t>APPARATUS PAYMENTS</t>
  </si>
  <si>
    <t xml:space="preserve">ALPHA PAGERS                </t>
  </si>
  <si>
    <t>Professional Services</t>
  </si>
  <si>
    <t>Public Notices/Articles</t>
  </si>
  <si>
    <t>TCESD Board Compensation</t>
  </si>
  <si>
    <t xml:space="preserve">FUEL                    </t>
  </si>
  <si>
    <t xml:space="preserve">SCBA MAINTENANCE      </t>
  </si>
  <si>
    <t>10.6 eV Interchangeable 1/4" PID Lamp</t>
  </si>
  <si>
    <t>Standard Lithium-ion battery pack for MultiRae</t>
  </si>
  <si>
    <t>3.6V Lithium-Ion Battery Pack (for QRae Plus)</t>
  </si>
  <si>
    <t>34L 3-gas (CO50ppm/ME 50%lel, Air Bal)</t>
  </si>
  <si>
    <t>Isobutylene 100ppm/Air Bal (steel cylinder)</t>
  </si>
  <si>
    <t>Rae Chlorine Tubes</t>
  </si>
  <si>
    <t>Calibration</t>
  </si>
  <si>
    <t>20/20 Kits for protein/bio hazards (4 @ $30 each)</t>
  </si>
  <si>
    <t>Supplies</t>
  </si>
  <si>
    <t xml:space="preserve">BANK FEES                  </t>
  </si>
  <si>
    <t xml:space="preserve">DUES &amp; SUBSCRIPTIONS     </t>
  </si>
  <si>
    <t xml:space="preserve">SEMINARS &amp; CONFERENCES   </t>
  </si>
  <si>
    <t xml:space="preserve">UTILITIES                 </t>
  </si>
  <si>
    <t xml:space="preserve">BOND DEBT SERVICE       </t>
  </si>
  <si>
    <t xml:space="preserve">SALES TAX COLLECTION COSTS          </t>
  </si>
  <si>
    <t xml:space="preserve"> EMS TRAINING              </t>
  </si>
  <si>
    <t xml:space="preserve"> UNIFORMS &amp; PROTECTIVE GEAR                               </t>
  </si>
  <si>
    <t xml:space="preserve">WMD PREPARATION        </t>
  </si>
  <si>
    <t>BUILDING &amp; GROUND MAINTENANCE</t>
  </si>
  <si>
    <t xml:space="preserve">EMS SUPPLIES                         </t>
  </si>
  <si>
    <t xml:space="preserve">OFFICE SUPPLIES            </t>
  </si>
  <si>
    <t xml:space="preserve">REHAB SUPPLIES           </t>
  </si>
  <si>
    <t xml:space="preserve">STATION SUPPLIES          </t>
  </si>
  <si>
    <t xml:space="preserve">POSTAGE                         </t>
  </si>
  <si>
    <t xml:space="preserve">TELEPHONES     </t>
  </si>
  <si>
    <t xml:space="preserve">TAX ASSESSMENT/COLLECTION FEES  </t>
  </si>
  <si>
    <t>Principal</t>
  </si>
  <si>
    <t>Interest</t>
  </si>
  <si>
    <t>Social Security (FICA)</t>
  </si>
  <si>
    <t xml:space="preserve"> FIRE &amp; RESCUE TRAINING                             </t>
  </si>
  <si>
    <t>Workers' Comp- -Firefighters  (7704)</t>
  </si>
  <si>
    <t>Workers' Comp - Clerical    (8810)</t>
  </si>
  <si>
    <t xml:space="preserve">DISPATCH &amp; COMMUNICATION SERVICE    </t>
  </si>
  <si>
    <t xml:space="preserve">   UNIFORM WORKSHEET   2005      </t>
  </si>
  <si>
    <t>Dispatch &amp; Communications</t>
  </si>
  <si>
    <t>Vehicle Supplies &amp; Equipment</t>
  </si>
  <si>
    <t xml:space="preserve">VEHICLE SUPPLIES &amp; EQUIPMENT       </t>
  </si>
  <si>
    <t>Public Education</t>
  </si>
  <si>
    <t>14 meetings, 4 people</t>
  </si>
  <si>
    <t>Annual Rates</t>
  </si>
  <si>
    <t>Debt Service 2003 bonds</t>
  </si>
  <si>
    <t>Debt service 2005 bonds</t>
  </si>
  <si>
    <t>Estimated annual charges</t>
  </si>
  <si>
    <t>STATION</t>
  </si>
  <si>
    <t>SEE ABOVE</t>
  </si>
  <si>
    <t>Couriers</t>
  </si>
  <si>
    <t>Line Gauge 1.5"</t>
  </si>
  <si>
    <t>Raynger ST30 Pro</t>
  </si>
  <si>
    <t>Digital Multimeter</t>
  </si>
  <si>
    <t>Decibel meter</t>
  </si>
  <si>
    <t>Arson/Fire Cause conference - 3 employees</t>
  </si>
  <si>
    <t>Fire Cause initial training (Cozby)</t>
  </si>
  <si>
    <t>NFPA subscription on line</t>
  </si>
  <si>
    <t>ICC/NFPA related publications</t>
  </si>
  <si>
    <t>ICC</t>
  </si>
  <si>
    <t>IAAI</t>
  </si>
  <si>
    <t>Station - special needs</t>
  </si>
  <si>
    <t>New inspectors course (4)</t>
  </si>
  <si>
    <t>Sam's - general supplies</t>
  </si>
  <si>
    <t>Ozarka</t>
  </si>
  <si>
    <t>see above</t>
  </si>
  <si>
    <t>Assorted general supplies (HD, Ace, others)</t>
  </si>
  <si>
    <t>Accounting consultant  - general</t>
  </si>
  <si>
    <t>Legal consultants - Fire Code</t>
  </si>
  <si>
    <t>Rescue - Elevator DVD Class</t>
  </si>
  <si>
    <t>Rescue - CarBusters extrication</t>
  </si>
  <si>
    <t>IMS - Fire Command video series</t>
  </si>
  <si>
    <t>Liquid smoke</t>
  </si>
  <si>
    <t>Vent simulator lumber</t>
  </si>
  <si>
    <t>Books - curriculum &amp; 25 books &amp; study guides aerial apparatus</t>
  </si>
  <si>
    <t>Videos - physical fitness</t>
  </si>
  <si>
    <t>COW training - 4 training sessions w/lunches</t>
  </si>
  <si>
    <t>Add on if decide to buy one copier + maintenance</t>
  </si>
  <si>
    <t>in code enforcement</t>
  </si>
  <si>
    <t>[2005-6 - 4750 parcels @ 95 cents]</t>
  </si>
  <si>
    <t>Christmas lights etc.</t>
  </si>
  <si>
    <t>Refrigerator for vaccine storage</t>
  </si>
  <si>
    <t>Pocket Masks for CPR training (@7.15)</t>
  </si>
  <si>
    <t>CPR cards (@1.00)</t>
  </si>
  <si>
    <t>Anti-virus annual renewal</t>
  </si>
  <si>
    <t>Back-up Express annual renewal</t>
  </si>
  <si>
    <t>Switch - additional for BC</t>
  </si>
  <si>
    <t>Wireless access point for BC</t>
  </si>
  <si>
    <t>Floppy disk drive - Madeline</t>
  </si>
  <si>
    <t>Seminars/conferences/classes</t>
  </si>
  <si>
    <t>Possible EMT school to be held after March 2006</t>
  </si>
  <si>
    <t>Ludlum</t>
  </si>
  <si>
    <t>Air Instrumentation Maintenance Kit</t>
  </si>
  <si>
    <t>Sensit Combustible Gas Leak Detector</t>
  </si>
  <si>
    <t>Sensit Calibration Kit</t>
  </si>
  <si>
    <t>Payments on chassis on two engines</t>
  </si>
  <si>
    <t>Rescue - Collapse of burning buildings - 5 video</t>
  </si>
  <si>
    <t>DVD's - Megan and Ralph</t>
  </si>
  <si>
    <t>SureCom (repairs, consult etc.)</t>
  </si>
  <si>
    <t>ICS and accountability system</t>
  </si>
  <si>
    <t>Nozzles</t>
  </si>
  <si>
    <t xml:space="preserve">Salvage Covers </t>
  </si>
  <si>
    <t>Window cleaning (outside) October &amp; April</t>
  </si>
  <si>
    <t>Air Bags - Rescue vehicle</t>
  </si>
  <si>
    <t>Booster Reel - brush truck</t>
  </si>
  <si>
    <t>Fire Hose 1 3/4", 3", 5"</t>
  </si>
  <si>
    <t>Rescue Jack -for stabilizing vehicles on uneven terrain</t>
  </si>
  <si>
    <t>Contract Instructor pay: FO 2, RIC, D/O</t>
  </si>
  <si>
    <t>Landscape Maintenance BC</t>
  </si>
  <si>
    <t>Lawn equipment (mowers</t>
  </si>
  <si>
    <t xml:space="preserve">Plan Review - ICC seminar </t>
  </si>
  <si>
    <t>CE hours - variety of classes</t>
  </si>
  <si>
    <t>Added to account for donation from Stratus</t>
  </si>
  <si>
    <t>Expenses for inspection trips</t>
  </si>
  <si>
    <t xml:space="preserve">Apparatus </t>
  </si>
  <si>
    <t>added 1/23</t>
  </si>
  <si>
    <t>More miscellaneous added 1/23</t>
  </si>
  <si>
    <t>Reduction because of fee shortage 1/23/06</t>
  </si>
  <si>
    <t>EXPENSES FOR CIRCLE DRIVE</t>
  </si>
  <si>
    <t>Allotted in escrow line, brought into budget 1/23/06</t>
  </si>
  <si>
    <t>CONTINGENCY - INCOME OVERAGE</t>
  </si>
  <si>
    <t>Estimated increase in income budgeted</t>
  </si>
  <si>
    <t xml:space="preserve">Barton Creek -Travis County MUD - water </t>
  </si>
  <si>
    <t xml:space="preserve">PUBLIC EDUCATION                         </t>
  </si>
  <si>
    <t>Tax office 2005-6: 5240 @ 95 cents=$4,978</t>
  </si>
  <si>
    <t>LT 2007</t>
  </si>
  <si>
    <t>Mileage Reimbursement @ 48.5 cents per Federal standard</t>
  </si>
  <si>
    <t xml:space="preserve">PROPERTY &amp; LIABILITY INSURANCE         </t>
  </si>
  <si>
    <t>Property &amp; Liability Insurance</t>
  </si>
  <si>
    <t>Added 4/24/06</t>
  </si>
  <si>
    <t>Need to allow $500 for annual fees on each bond sale charged by Wells Fargo</t>
  </si>
  <si>
    <t xml:space="preserve">AUTO INSURANCE              </t>
  </si>
  <si>
    <t>Donations</t>
  </si>
  <si>
    <t>Property Tax Revenue</t>
  </si>
  <si>
    <t xml:space="preserve">Interest </t>
  </si>
  <si>
    <t>Training fees</t>
  </si>
  <si>
    <t>Grants</t>
  </si>
  <si>
    <t>BUDGET EXPENSE CATEGORY</t>
  </si>
  <si>
    <t>Auto Insurance</t>
  </si>
  <si>
    <t>OPERATING SURPLUS (DEFICIT)</t>
  </si>
  <si>
    <t>FICA</t>
  </si>
  <si>
    <t>Code Enforce Lt.</t>
  </si>
  <si>
    <t xml:space="preserve">EMS Coord </t>
  </si>
  <si>
    <t xml:space="preserve">IT Coordinator </t>
  </si>
  <si>
    <t>Office Mgr</t>
  </si>
  <si>
    <t>Medical</t>
  </si>
  <si>
    <t>Pay</t>
  </si>
  <si>
    <t>FUTA &amp; SUI</t>
  </si>
  <si>
    <t>W.C.</t>
  </si>
  <si>
    <t>Other</t>
  </si>
  <si>
    <r>
      <t>Pay</t>
    </r>
    <r>
      <rPr>
        <sz val="10"/>
        <rFont val="Arial Narrow"/>
        <family val="2"/>
      </rPr>
      <t xml:space="preserve"> includes scheduled OT and Cert Pay.  </t>
    </r>
    <r>
      <rPr>
        <u/>
        <sz val="10"/>
        <rFont val="Arial Narrow"/>
        <family val="2"/>
      </rPr>
      <t>Othe</t>
    </r>
    <r>
      <rPr>
        <sz val="10"/>
        <rFont val="Arial Narrow"/>
        <family val="2"/>
      </rPr>
      <t>r is wellness, fees, life, simply divided except for those excl. from wellness</t>
    </r>
  </si>
  <si>
    <t>FIGURED IN ABOVE</t>
  </si>
  <si>
    <t>Captain</t>
  </si>
  <si>
    <t>Lieutenant</t>
  </si>
  <si>
    <t>Driver/Operator</t>
  </si>
  <si>
    <t>Firefighter</t>
  </si>
  <si>
    <t>AC</t>
  </si>
  <si>
    <t>Bus Mgr</t>
  </si>
  <si>
    <t xml:space="preserve">BENEFITS                                                            641        </t>
  </si>
  <si>
    <t>HazMat physicals - 3 HazMat specialists</t>
  </si>
  <si>
    <t>* lease to be paid annually through March 2nd 2016</t>
  </si>
  <si>
    <t>On Sunset Valley property, ESD</t>
  </si>
  <si>
    <t>designated, COA serviced</t>
  </si>
  <si>
    <t>Awards - service, Mackey etc.</t>
  </si>
  <si>
    <t xml:space="preserve">Quick Book Checks </t>
  </si>
  <si>
    <t>Administration fees - each bond debt - Wells Fargo</t>
  </si>
  <si>
    <t>Possible finance charges (Chase)</t>
  </si>
  <si>
    <t>TexMas - government purchasing commission</t>
  </si>
  <si>
    <t xml:space="preserve">SFFMA </t>
  </si>
  <si>
    <t>NFPA regular (one year sub)</t>
  </si>
  <si>
    <t xml:space="preserve">Flyers/invitations - postage </t>
  </si>
  <si>
    <t>Certified mail</t>
  </si>
  <si>
    <t>Postage due</t>
  </si>
  <si>
    <t>Stamps</t>
  </si>
  <si>
    <t>Package mail</t>
  </si>
  <si>
    <t>PO Box 90427   (closed May 2006)</t>
  </si>
  <si>
    <t>D. Ladd Pattillo - annual bond audit</t>
  </si>
  <si>
    <t>Legal consultants - KC, JC</t>
  </si>
  <si>
    <t>Estimate 15 meetings, average 4.5 commish</t>
  </si>
  <si>
    <t>Allotted in escrow line during 05/06</t>
  </si>
  <si>
    <t>TCESD3 IT Budget for 2007-2008</t>
  </si>
  <si>
    <t>Inforad Annual maintenance</t>
  </si>
  <si>
    <t>Inforad</t>
  </si>
  <si>
    <t>Office 2007 licenses</t>
  </si>
  <si>
    <t>Microsoft</t>
  </si>
  <si>
    <t>11 copies</t>
  </si>
  <si>
    <t>Additional MS Expressions Web</t>
  </si>
  <si>
    <t>JASC 2007 upgrade</t>
  </si>
  <si>
    <t>Windows Vista upgrade (2)</t>
  </si>
  <si>
    <t>JJ &amp; Megan</t>
  </si>
  <si>
    <t>Advance upgrade to test the OS</t>
  </si>
  <si>
    <t>Windows CAL 2003 licenses (10)</t>
  </si>
  <si>
    <t>2 x Desktop PC for Lt office BC</t>
  </si>
  <si>
    <t>Lt S302</t>
  </si>
  <si>
    <t>2 x Desktop PC for Lt office Circle Dr</t>
  </si>
  <si>
    <t>Lt S301</t>
  </si>
  <si>
    <t>New desktop for Stacy</t>
  </si>
  <si>
    <t>Stacy</t>
  </si>
  <si>
    <t>New desktop for Asst Chief</t>
  </si>
  <si>
    <t>New server or new drives to replace OHFD1</t>
  </si>
  <si>
    <t>Currently 4 years old</t>
  </si>
  <si>
    <t>New heavy duty laser printer for training</t>
  </si>
  <si>
    <t>Replacing the HP8000</t>
  </si>
  <si>
    <t>Same as 06-07</t>
  </si>
  <si>
    <t>Computer parts</t>
  </si>
  <si>
    <t>To keep existing desktops and laptops alive</t>
  </si>
  <si>
    <t>Budget 06-07</t>
  </si>
  <si>
    <t>Change from 06-07</t>
  </si>
  <si>
    <t>Advised items</t>
  </si>
  <si>
    <t>Total advised items</t>
  </si>
  <si>
    <t>Office</t>
  </si>
  <si>
    <t>O2007</t>
  </si>
  <si>
    <t>Comments</t>
  </si>
  <si>
    <t>OS</t>
  </si>
  <si>
    <t>Status</t>
  </si>
  <si>
    <t>S302</t>
  </si>
  <si>
    <t>O2003</t>
  </si>
  <si>
    <t>Train Chief</t>
  </si>
  <si>
    <t>Replace by desktop</t>
  </si>
  <si>
    <t>Decommissioned</t>
  </si>
  <si>
    <t>Laptop (2 yrs)</t>
  </si>
  <si>
    <t>Ancient</t>
  </si>
  <si>
    <t>Training Room</t>
  </si>
  <si>
    <t>O2k</t>
  </si>
  <si>
    <t>Upgrade to WinXP</t>
  </si>
  <si>
    <t>PC</t>
  </si>
  <si>
    <t>Converted to XP Pro</t>
  </si>
  <si>
    <t>Needs disk drives this year</t>
  </si>
  <si>
    <t>Server OHFD3, Web server</t>
  </si>
  <si>
    <t>OHFD3</t>
  </si>
  <si>
    <t>No Win2003 owing to Term Server</t>
  </si>
  <si>
    <t>S301</t>
  </si>
  <si>
    <t>Server S301AD1</t>
  </si>
  <si>
    <t>S301AD1</t>
  </si>
  <si>
    <t>Main server for Circle Drive</t>
  </si>
  <si>
    <t>Server (TOOLS)</t>
  </si>
  <si>
    <t>TOOLS</t>
  </si>
  <si>
    <t>Tobe</t>
  </si>
  <si>
    <t>S901</t>
  </si>
  <si>
    <t>Gary</t>
  </si>
  <si>
    <t>North</t>
  </si>
  <si>
    <t>South</t>
  </si>
  <si>
    <t>MS Expressions Web</t>
  </si>
  <si>
    <t>Win2003 Cal upgrades and/or licenses</t>
  </si>
  <si>
    <t xml:space="preserve">Miscellaneous software </t>
  </si>
  <si>
    <t>Windows XP Pro upgrade (2) or Vista (2)</t>
  </si>
  <si>
    <t>Desktop PC's</t>
  </si>
  <si>
    <t>Defrag annual maint/software - Winternals/Inforad</t>
  </si>
  <si>
    <t>Laser printer - heavy duty - training</t>
  </si>
  <si>
    <t>Laptop repairs</t>
  </si>
  <si>
    <t>Chad - TCTO 06-07 up to 1.02 per parcel.  So, 5525 x 1.02 = $5,636</t>
  </si>
  <si>
    <t>Umbrella Liability</t>
  </si>
  <si>
    <t>These amounts are what will actually</t>
  </si>
  <si>
    <t>The amounts paid out of this category go into</t>
  </si>
  <si>
    <t>these service funds and are calculated as a</t>
  </si>
  <si>
    <t>percentage of our property tax income at the</t>
  </si>
  <si>
    <t>time the effective tax rate is calculated</t>
  </si>
  <si>
    <t>2005 bonds last payment is September 1, 2025</t>
  </si>
  <si>
    <t>to manage our payments (will be $1,000 for nearly 20 yrs)</t>
  </si>
  <si>
    <t>Newspaper - for required public notices re tax rate Aug/Sep</t>
  </si>
  <si>
    <t>Travis County Clerk for ESD postings (100 in 03, 04 &amp; 1/06)</t>
  </si>
  <si>
    <t>Estimated premium for new engine</t>
  </si>
  <si>
    <t>Estimate of new building coverage</t>
  </si>
  <si>
    <t xml:space="preserve">   SUNSET VALLEY REIMBURSEMENT</t>
  </si>
  <si>
    <t>Travis County Tax Office fees</t>
  </si>
  <si>
    <t>Glenn Brooks - TCAD ballpark figure 6/20/06 - going up - now 0.08%</t>
  </si>
  <si>
    <t>2003 bonds last payment is September 1, 2023</t>
  </si>
  <si>
    <t>Property</t>
  </si>
  <si>
    <t>Portable Equipment</t>
  </si>
  <si>
    <t>General Liability</t>
  </si>
  <si>
    <t>Management Liability</t>
  </si>
  <si>
    <t>Fidelity Bond</t>
  </si>
  <si>
    <t>BC &amp; CD station generator maintenance agreement</t>
  </si>
  <si>
    <t>Landscape Maintenance - CD</t>
  </si>
  <si>
    <t>Pump septic system (CD Station)</t>
  </si>
  <si>
    <t>New desk supplies - CD station</t>
  </si>
  <si>
    <t>Picnic tables for Station 1</t>
  </si>
  <si>
    <t>Allied Waste - both stations</t>
  </si>
  <si>
    <t xml:space="preserve">Thomas Springs - COA water </t>
  </si>
  <si>
    <t>Thomas Springs - PEC - electricity</t>
  </si>
  <si>
    <t>Oak Hill hosted CAFCA meeting *</t>
  </si>
  <si>
    <t>Professional Development (officers) *</t>
  </si>
  <si>
    <t>Administrative Training/Seminars **</t>
  </si>
  <si>
    <t>Fire Sprinkler Annual Inspection *</t>
  </si>
  <si>
    <t>8000 gallons @ $3.00 per gallon</t>
  </si>
  <si>
    <t>Off-site facility - Shaw Lane &amp; others</t>
  </si>
  <si>
    <t>PPE - coats, pants, hoods, gloves, helmets, gear bags</t>
  </si>
  <si>
    <t>Uniforms - T-shirts, sweats, shorts @ $75</t>
  </si>
  <si>
    <t>Equipment - SCBA flow testing @ $50</t>
  </si>
  <si>
    <t>Equipment - Breathing air cylinder hydrostatic testing (12 units)</t>
  </si>
  <si>
    <t>Equipment - rescue rope/webbing</t>
  </si>
  <si>
    <t>Equipment - all purpose lite boxes @ $127.95</t>
  </si>
  <si>
    <t>Equipment - positive ventilation fan</t>
  </si>
  <si>
    <t>Books, overhead - student handbooks</t>
  </si>
  <si>
    <t>In with vehicle supplies this year</t>
  </si>
  <si>
    <t>Revenue Rescue</t>
  </si>
  <si>
    <t>435, 450</t>
  </si>
  <si>
    <t>Facility &amp; room rental &amp; billing receipts</t>
  </si>
  <si>
    <t>Instruction 230 hours @ $30</t>
  </si>
  <si>
    <t>Stretcher</t>
  </si>
  <si>
    <t>Books - 60 textbooks w/workbooks @ $35 + ??</t>
  </si>
  <si>
    <t>Miscellaneous supplies</t>
  </si>
  <si>
    <t>Instructor textbooks</t>
  </si>
  <si>
    <t>Copies</t>
  </si>
  <si>
    <t>Accident &amp; Sickness Insurance: CAFCA Vols (VFIS)</t>
  </si>
  <si>
    <t xml:space="preserve">Health etc. - employee TAC October and November </t>
  </si>
  <si>
    <t xml:space="preserve">Health etc. - employee TAC December - September </t>
  </si>
  <si>
    <t>Books, overhead - paper, stamps, etc.</t>
  </si>
  <si>
    <t>Books, Overhead - IFSTA manual, study guide, CD sets @ $71.</t>
  </si>
  <si>
    <t>Instruction - lead, associate, examiners avg. @ $25</t>
  </si>
  <si>
    <t>PPE - helmet replacement parts (10 shields), repair &amp; cleaning</t>
  </si>
  <si>
    <t>Equipment - fire extinguishers &amp; refills</t>
  </si>
  <si>
    <t>FIRE ACADEMY</t>
  </si>
  <si>
    <t>SCBA Mask Fit Test 15 @ $25</t>
  </si>
  <si>
    <t>Gas Calibration</t>
  </si>
  <si>
    <t>Scott Rit-Pack 11 for E-301</t>
  </si>
  <si>
    <t>Fire Inspector certification-tuition, books fees for 5 employees</t>
  </si>
  <si>
    <t>Plans Examiner I cert class - tuition, books, fees *</t>
  </si>
  <si>
    <t>Peer Fitness Trainer certification class - 2</t>
  </si>
  <si>
    <t>Swift Water Rescue - 6  (3 last year)</t>
  </si>
  <si>
    <t>Library - general replacement of outdated material</t>
  </si>
  <si>
    <t>Wildland Academy tuition - off site</t>
  </si>
  <si>
    <t>Equipment - Cut Away Fire Hydrant - ISO required</t>
  </si>
  <si>
    <t>Radiological monitoring - food &amp; drink</t>
  </si>
  <si>
    <t>Aerial Preventive Maintenance</t>
  </si>
  <si>
    <t>General Preventive Maintenance</t>
  </si>
  <si>
    <t>Apparatus &amp; Vehicle repairs</t>
  </si>
  <si>
    <t>Miscellaneous equipment and supplies</t>
  </si>
  <si>
    <t>Rescue equipment and supplies</t>
  </si>
  <si>
    <t>Swift water rescue equipment and accessories</t>
  </si>
  <si>
    <t>Structural Turnout Coats (10)</t>
  </si>
  <si>
    <t>Structural Turnout Pants (10)</t>
  </si>
  <si>
    <t>Structural Turnout suspenders (12)</t>
  </si>
  <si>
    <t>Structural Nomex hoods (24)</t>
  </si>
  <si>
    <t>Structural Helmets with leather fronts (10)</t>
  </si>
  <si>
    <t>Structural helmets face shields (12)</t>
  </si>
  <si>
    <t>Structural Boots (10)</t>
  </si>
  <si>
    <t>Accountability tags (12)</t>
  </si>
  <si>
    <t>Wildland Turnout Coats (10)</t>
  </si>
  <si>
    <t>Wildland Turnout Pants (10)</t>
  </si>
  <si>
    <t xml:space="preserve">Wildland Helmets (10)   </t>
  </si>
  <si>
    <t>Wildland Goggles (10)</t>
  </si>
  <si>
    <t>Wildland Shelters (4)</t>
  </si>
  <si>
    <t>Structural and Wildland PPE repair and Cleaning</t>
  </si>
  <si>
    <t>SCBA Face Mask CBRN approved (6)</t>
  </si>
  <si>
    <t>Traffic Vests (10)</t>
  </si>
  <si>
    <t>CAP</t>
  </si>
  <si>
    <t>ST Compliance</t>
  </si>
  <si>
    <t>Capital apparatus/equipment purchases</t>
  </si>
  <si>
    <t>Mandatory items</t>
  </si>
  <si>
    <t>Recipient</t>
  </si>
  <si>
    <t>Make, Model</t>
  </si>
  <si>
    <t>Price</t>
  </si>
  <si>
    <t>Notes</t>
  </si>
  <si>
    <t>Software</t>
  </si>
  <si>
    <t>All</t>
  </si>
  <si>
    <t>Trend Micro</t>
  </si>
  <si>
    <t>Backup express annual maintenance</t>
  </si>
  <si>
    <t>Symantec/Veritas</t>
  </si>
  <si>
    <t>Performs nightly backups</t>
  </si>
  <si>
    <t>Firehouse annual maintenance</t>
  </si>
  <si>
    <t>Firehouse</t>
  </si>
  <si>
    <t>Web</t>
  </si>
  <si>
    <t>MS</t>
  </si>
  <si>
    <t>For web page design</t>
  </si>
  <si>
    <t>JASC</t>
  </si>
  <si>
    <t>For web graphics design</t>
  </si>
  <si>
    <t>To keep licenses legal</t>
  </si>
  <si>
    <t>Miscellaneous software purchases</t>
  </si>
  <si>
    <t>TBD</t>
  </si>
  <si>
    <t>Software subtotal</t>
  </si>
  <si>
    <t>Network</t>
  </si>
  <si>
    <t>Additional Cisco Firewall for DMZ</t>
  </si>
  <si>
    <t>Cisco</t>
  </si>
  <si>
    <t>Network subtotal</t>
  </si>
  <si>
    <t>Mackey Field &amp; Tower</t>
  </si>
  <si>
    <t>Plug:</t>
  </si>
  <si>
    <t>New computers</t>
  </si>
  <si>
    <t>HP</t>
  </si>
  <si>
    <t>Ralph</t>
  </si>
  <si>
    <t>Desktop replacement</t>
  </si>
  <si>
    <t>In case one requires replacement</t>
  </si>
  <si>
    <t>Carol</t>
  </si>
  <si>
    <t>Dell Poweredge</t>
  </si>
  <si>
    <t>Portable color printer for field usage</t>
  </si>
  <si>
    <t>Monitors for additional desktops</t>
  </si>
  <si>
    <t>Three LCD monitors</t>
  </si>
  <si>
    <t>New computers subtotal</t>
  </si>
  <si>
    <t>Hardware maintenance</t>
  </si>
  <si>
    <t>Miscellaneous PC/network repairs</t>
  </si>
  <si>
    <t>Inkjet color replacement</t>
  </si>
  <si>
    <t>Assuming one requires replacement</t>
  </si>
  <si>
    <t>Dell</t>
  </si>
  <si>
    <t>Placeholder, still no details</t>
  </si>
  <si>
    <t>Hardware maintenance subtotal</t>
  </si>
  <si>
    <t>Total mandatory items</t>
  </si>
  <si>
    <t>Existing Inventory</t>
  </si>
  <si>
    <t>PC Inventory</t>
  </si>
  <si>
    <t>Owner</t>
  </si>
  <si>
    <t>Location</t>
  </si>
  <si>
    <t>Laptop (4 yrs)</t>
  </si>
  <si>
    <t>Kevin</t>
  </si>
  <si>
    <t>WinXP</t>
  </si>
  <si>
    <t>Laptop (3 yrs)</t>
  </si>
  <si>
    <t>Desktop (ancient)</t>
  </si>
  <si>
    <t>AED PC</t>
  </si>
  <si>
    <t>Win98</t>
  </si>
  <si>
    <t>Training</t>
  </si>
  <si>
    <t>JJ</t>
  </si>
  <si>
    <t>Laptop (ancient)</t>
  </si>
  <si>
    <t>PC (new)</t>
  </si>
  <si>
    <t>Win2k</t>
  </si>
  <si>
    <t>PC (old)</t>
  </si>
  <si>
    <t>Lt office</t>
  </si>
  <si>
    <t>Spares</t>
  </si>
  <si>
    <t>Server (left, Web)</t>
  </si>
  <si>
    <t>Equipment rack</t>
  </si>
  <si>
    <t>OHFD2</t>
  </si>
  <si>
    <t>Replace</t>
  </si>
  <si>
    <t>Server (Xandros)</t>
  </si>
  <si>
    <t>Postfix</t>
  </si>
  <si>
    <t>Server (middle, fileshare, FH, AD, DNS, Exchange)</t>
  </si>
  <si>
    <t>OHFD1</t>
  </si>
  <si>
    <t>Win2003</t>
  </si>
  <si>
    <t>Server (right)</t>
  </si>
  <si>
    <t>OHFD</t>
  </si>
  <si>
    <t>Server (up, FH)</t>
  </si>
  <si>
    <t>FH</t>
  </si>
  <si>
    <t>Madeline</t>
  </si>
  <si>
    <t>Megan</t>
  </si>
  <si>
    <t>PC (OK)</t>
  </si>
  <si>
    <t>TCSO/Tina</t>
  </si>
  <si>
    <t>Server (ancient)</t>
  </si>
  <si>
    <t>Miller Vol</t>
  </si>
  <si>
    <t>MillerAD</t>
  </si>
  <si>
    <t>Samsung 1450 printer</t>
  </si>
  <si>
    <t>Samsung 1650 printer</t>
  </si>
  <si>
    <t>HP 8000 printer</t>
  </si>
  <si>
    <t>HP Deskjet 7400 All-in-One</t>
  </si>
  <si>
    <t>Personal printer</t>
  </si>
  <si>
    <t>Personal laser</t>
  </si>
  <si>
    <t>24-port switch</t>
  </si>
  <si>
    <t>8-port switch</t>
  </si>
  <si>
    <t>Linksys router</t>
  </si>
  <si>
    <t>Lab</t>
  </si>
  <si>
    <t>PIX box</t>
  </si>
  <si>
    <t>Wireless AP</t>
  </si>
  <si>
    <t>Lt Office</t>
  </si>
  <si>
    <t>EMT Certification School fees</t>
  </si>
  <si>
    <t>Add for TCAD fees 5/19/08</t>
  </si>
  <si>
    <t>Property values up - add 5/19/08</t>
  </si>
  <si>
    <t>Delete from repair and maint. 5/19/08</t>
  </si>
  <si>
    <t>Delete from dispatch service 5/19/08</t>
  </si>
  <si>
    <t>Delete for 1099 EMS Coordinator 5/19/08</t>
  </si>
  <si>
    <t>Add for reworking training budget and new classes 5/19/08</t>
  </si>
  <si>
    <t>Unscheduled in-house and outside training (CAFS/Hi-Angle etc.)</t>
  </si>
  <si>
    <t>Original</t>
  </si>
  <si>
    <t>New</t>
  </si>
  <si>
    <t>Office supplies</t>
  </si>
  <si>
    <t>FI-1 class tuition books fees</t>
  </si>
  <si>
    <t>FO - 1 ditto</t>
  </si>
  <si>
    <t>DO ditto</t>
  </si>
  <si>
    <t>Rhino training</t>
  </si>
  <si>
    <t>S130/190 class</t>
  </si>
  <si>
    <t>lunches</t>
  </si>
  <si>
    <t>miscellaneous supplies</t>
  </si>
  <si>
    <t>Delete - expenses not to be incurred - 5/19/08</t>
  </si>
  <si>
    <t>Gear repair &amp; accessories</t>
  </si>
  <si>
    <t>PPE -  boots @ $100</t>
  </si>
  <si>
    <t>Replace SCBA bottles</t>
  </si>
  <si>
    <t>Replacement of air packs (incremental)</t>
  </si>
  <si>
    <t>Rescue Randy mannequins (1 large, 1 small)</t>
  </si>
  <si>
    <t>Smoke Machine Fluid</t>
  </si>
  <si>
    <t>change</t>
  </si>
  <si>
    <t>Books - 60 textbooks w/workbooks @ 35</t>
  </si>
  <si>
    <t>Instruction 230 hours @30</t>
  </si>
  <si>
    <t>spent $10,462</t>
  </si>
  <si>
    <t>}</t>
  </si>
  <si>
    <t>New class 8/11 - 11/?</t>
  </si>
  <si>
    <t>Text books</t>
  </si>
  <si>
    <t>Instruction hours 8/11 - 9/30</t>
  </si>
  <si>
    <t>Update training equipment</t>
  </si>
  <si>
    <t>Office supplies/copies</t>
  </si>
  <si>
    <t>(2009 portion cost $4,770.00 instructors)</t>
  </si>
  <si>
    <t>Add second course offered in August</t>
  </si>
  <si>
    <t>Reduce as per related cuts in personnel 5/19/08</t>
  </si>
  <si>
    <t>Rescue certification pay:</t>
  </si>
  <si>
    <t>Net change in DC with reduction, increase, overlap</t>
  </si>
  <si>
    <t>Epart-time Training Coordinator</t>
  </si>
  <si>
    <t>removed 1/1/08, documented 5/19/08</t>
  </si>
  <si>
    <t>Contribution to Combat Challenge</t>
  </si>
  <si>
    <t>Add for sales tax consultant 5/19/08</t>
  </si>
  <si>
    <t>Add for audit fees 5/19/08</t>
  </si>
  <si>
    <t>Delete for accounting consultants 5/19/08</t>
  </si>
  <si>
    <t>Releasing to go to Combat Challenge (1st course)</t>
  </si>
  <si>
    <t>Transfer LCRA match to category 6851 as per grant agreement</t>
  </si>
  <si>
    <t>MACKEY FIELD FACILITY BUILDING</t>
  </si>
  <si>
    <t>LCRA GRANT + MATCHING FUNDS</t>
  </si>
  <si>
    <t>Building for storage, toilet facilities, classroom to be erected adjacent to main fire station and convenient to training field</t>
  </si>
  <si>
    <t>LCRA Grant</t>
  </si>
  <si>
    <t>Matching funds</t>
  </si>
  <si>
    <t>Mackey Field Facility Bldg</t>
  </si>
  <si>
    <t>Current 2008 as of 9-22-08</t>
  </si>
  <si>
    <t>Addition approved 9/22/08</t>
  </si>
  <si>
    <t>FY 2008 - more tax received - therefore more fees - 2% - plus second 'loan' from conptroller</t>
  </si>
  <si>
    <t>Reduction approved 9/22/08</t>
  </si>
  <si>
    <t>Addition approved 9-22-08</t>
  </si>
  <si>
    <t>Reduction approved 9-22-08</t>
  </si>
  <si>
    <t>reduction approved 9-22-08</t>
  </si>
  <si>
    <t>Regional communications (9745)</t>
  </si>
  <si>
    <t>DSHS (9241)</t>
  </si>
  <si>
    <t>Reduction approved 9-22-08 - will be encumbered and expenses incurred FY2009</t>
  </si>
  <si>
    <t>Amended Budget as of 9-22-08</t>
  </si>
  <si>
    <t>PREVENTION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</si>
</sst>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75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name val="Aachen BT"/>
      <family val="1"/>
    </font>
    <font>
      <b/>
      <sz val="12"/>
      <name val="Aachen BT"/>
    </font>
    <font>
      <b/>
      <sz val="12"/>
      <color indexed="21"/>
      <name val="Arial"/>
      <family val="2"/>
    </font>
    <font>
      <b/>
      <sz val="12"/>
      <name val="Aachen BT"/>
      <family val="1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9"/>
      <name val="Arial"/>
      <family val="2"/>
    </font>
    <font>
      <i/>
      <sz val="1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6"/>
      <name val="Arial"/>
      <family val="2"/>
    </font>
    <font>
      <b/>
      <sz val="11"/>
      <color indexed="12"/>
      <name val="Arial"/>
      <family val="2"/>
    </font>
    <font>
      <u/>
      <sz val="12"/>
      <name val="Arial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0"/>
      <color indexed="1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u/>
      <sz val="10"/>
      <name val="Arial Narrow"/>
      <family val="2"/>
    </font>
    <font>
      <i/>
      <sz val="11"/>
      <name val="Arial Narrow"/>
      <family val="2"/>
    </font>
    <font>
      <u/>
      <sz val="12"/>
      <name val="Arial Narrow"/>
      <family val="2"/>
    </font>
    <font>
      <sz val="8"/>
      <name val="Times New Roman"/>
      <family val="1"/>
    </font>
    <font>
      <sz val="12"/>
      <color indexed="12"/>
      <name val="Arial Narrow"/>
      <family val="2"/>
    </font>
    <font>
      <u val="singleAccounting"/>
      <sz val="11"/>
      <name val="Arial Narrow"/>
      <family val="2"/>
    </font>
    <font>
      <b/>
      <sz val="9"/>
      <name val="Arial Narrow"/>
      <family val="2"/>
    </font>
    <font>
      <b/>
      <sz val="12"/>
      <color indexed="48"/>
      <name val="Arial Narrow"/>
      <family val="2"/>
    </font>
    <font>
      <b/>
      <sz val="12"/>
      <color indexed="12"/>
      <name val="Arial Narrow"/>
      <family val="2"/>
    </font>
    <font>
      <sz val="12"/>
      <color indexed="17"/>
      <name val="Arial Narrow"/>
      <family val="2"/>
    </font>
    <font>
      <b/>
      <sz val="8"/>
      <name val="Times New Roman"/>
      <family val="1"/>
    </font>
    <font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10"/>
      <name val="Arial Narrow"/>
      <family val="2"/>
    </font>
    <font>
      <u val="singleAccounting"/>
      <sz val="8"/>
      <name val="Arial Narrow"/>
      <family val="2"/>
    </font>
    <font>
      <u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2"/>
      <name val="Arial Narrow"/>
      <family val="2"/>
    </font>
    <font>
      <sz val="11"/>
      <color indexed="21"/>
      <name val="Arial Narrow"/>
      <family val="2"/>
    </font>
    <font>
      <sz val="11"/>
      <color indexed="17"/>
      <name val="Arial Narrow"/>
      <family val="2"/>
    </font>
    <font>
      <sz val="11"/>
      <name val="Arial"/>
      <family val="2"/>
    </font>
    <font>
      <sz val="20"/>
      <name val="Arial Narrow"/>
      <family val="2"/>
    </font>
    <font>
      <b/>
      <u/>
      <sz val="12"/>
      <name val="Arial Narrow"/>
      <family val="2"/>
    </font>
    <font>
      <u val="singleAccounting"/>
      <sz val="10"/>
      <name val="Arial Narrow"/>
      <family val="2"/>
    </font>
    <font>
      <u val="doubleAccounting"/>
      <sz val="10"/>
      <name val="Arial"/>
      <family val="2"/>
    </font>
    <font>
      <i/>
      <sz val="12"/>
      <name val="Arial"/>
      <family val="2"/>
    </font>
    <font>
      <b/>
      <sz val="14"/>
      <name val="Arial Narrow"/>
      <family val="2"/>
    </font>
    <font>
      <sz val="18"/>
      <name val="Arial Narrow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1"/>
      <name val="Aachen BT"/>
      <family val="1"/>
    </font>
    <font>
      <u/>
      <sz val="12"/>
      <name val="Aachen BT"/>
      <family val="1"/>
    </font>
    <font>
      <sz val="72"/>
      <name val="Arial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i/>
      <sz val="12"/>
      <color indexed="12"/>
      <name val="Arial Narrow"/>
      <family val="2"/>
    </font>
    <font>
      <i/>
      <u/>
      <sz val="1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gray0625">
        <b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43"/>
      </patternFill>
    </fill>
  </fills>
  <borders count="1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DashDot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Dot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DotDot">
        <color indexed="64"/>
      </bottom>
      <diagonal/>
    </border>
    <border>
      <left style="thin">
        <color indexed="64"/>
      </left>
      <right style="hair">
        <color indexed="64"/>
      </right>
      <top style="mediumDashDotDot">
        <color indexed="64"/>
      </top>
      <bottom style="mediumDashDotDot">
        <color indexed="64"/>
      </bottom>
      <diagonal/>
    </border>
    <border>
      <left style="hair">
        <color indexed="64"/>
      </left>
      <right style="hair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0" fontId="61" fillId="0" borderId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</cellStyleXfs>
  <cellXfs count="1082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0" xfId="1" applyFont="1" applyBorder="1"/>
    <xf numFmtId="0" fontId="4" fillId="0" borderId="0" xfId="0" applyFont="1"/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/>
    <xf numFmtId="0" fontId="5" fillId="0" borderId="0" xfId="0" applyFont="1"/>
    <xf numFmtId="4" fontId="4" fillId="0" borderId="0" xfId="0" applyNumberFormat="1" applyFont="1" applyFill="1"/>
    <xf numFmtId="44" fontId="4" fillId="0" borderId="0" xfId="1" applyFont="1"/>
    <xf numFmtId="0" fontId="5" fillId="0" borderId="0" xfId="0" applyFont="1" applyAlignment="1">
      <alignment horizontal="center"/>
    </xf>
    <xf numFmtId="44" fontId="4" fillId="0" borderId="0" xfId="0" applyNumberFormat="1" applyFont="1"/>
    <xf numFmtId="44" fontId="5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8" fontId="4" fillId="0" borderId="0" xfId="1" applyNumberFormat="1" applyFont="1" applyBorder="1" applyAlignment="1">
      <alignment horizontal="center"/>
    </xf>
    <xf numFmtId="0" fontId="0" fillId="0" borderId="0" xfId="0" applyBorder="1"/>
    <xf numFmtId="0" fontId="4" fillId="0" borderId="0" xfId="0" applyFont="1" applyFill="1"/>
    <xf numFmtId="0" fontId="5" fillId="0" borderId="0" xfId="0" applyFont="1" applyFill="1" applyBorder="1"/>
    <xf numFmtId="0" fontId="4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4" fillId="0" borderId="3" xfId="1" applyFont="1" applyBorder="1" applyAlignment="1">
      <alignment horizontal="center"/>
    </xf>
    <xf numFmtId="44" fontId="4" fillId="0" borderId="2" xfId="1" applyFont="1" applyBorder="1"/>
    <xf numFmtId="0" fontId="4" fillId="0" borderId="1" xfId="0" applyFont="1" applyBorder="1" applyAlignment="1">
      <alignment horizontal="center"/>
    </xf>
    <xf numFmtId="8" fontId="0" fillId="0" borderId="0" xfId="0" applyNumberForma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3" fillId="0" borderId="0" xfId="0" applyFont="1" applyFill="1" applyBorder="1"/>
    <xf numFmtId="0" fontId="14" fillId="0" borderId="0" xfId="0" applyFont="1"/>
    <xf numFmtId="0" fontId="1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/>
    <xf numFmtId="44" fontId="4" fillId="0" borderId="3" xfId="0" applyNumberFormat="1" applyFont="1" applyBorder="1"/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44" fontId="4" fillId="0" borderId="3" xfId="1" applyFont="1" applyBorder="1"/>
    <xf numFmtId="4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44" fontId="3" fillId="0" borderId="2" xfId="1" applyFont="1" applyBorder="1"/>
    <xf numFmtId="44" fontId="2" fillId="0" borderId="2" xfId="0" applyNumberFormat="1" applyFont="1" applyBorder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4" fontId="3" fillId="0" borderId="2" xfId="0" applyNumberFormat="1" applyFont="1" applyBorder="1"/>
    <xf numFmtId="44" fontId="2" fillId="0" borderId="2" xfId="0" applyNumberFormat="1" applyFont="1" applyBorder="1" applyAlignment="1">
      <alignment horizontal="center"/>
    </xf>
    <xf numFmtId="44" fontId="2" fillId="0" borderId="2" xfId="1" applyFont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 applyAlignment="1">
      <alignment horizontal="right"/>
    </xf>
    <xf numFmtId="0" fontId="4" fillId="0" borderId="11" xfId="0" applyFont="1" applyBorder="1"/>
    <xf numFmtId="44" fontId="9" fillId="0" borderId="2" xfId="1" applyNumberFormat="1" applyFont="1" applyBorder="1" applyAlignment="1">
      <alignment horizontal="center"/>
    </xf>
    <xf numFmtId="0" fontId="14" fillId="0" borderId="0" xfId="0" applyFont="1" applyAlignment="1">
      <alignment horizontal="right" wrapText="1"/>
    </xf>
    <xf numFmtId="0" fontId="14" fillId="0" borderId="0" xfId="0" applyFont="1" applyBorder="1"/>
    <xf numFmtId="44" fontId="14" fillId="0" borderId="0" xfId="0" applyNumberFormat="1" applyFont="1" applyBorder="1"/>
    <xf numFmtId="44" fontId="14" fillId="0" borderId="0" xfId="0" applyNumberFormat="1" applyFont="1"/>
    <xf numFmtId="0" fontId="0" fillId="0" borderId="0" xfId="0" applyAlignment="1">
      <alignment vertical="center"/>
    </xf>
    <xf numFmtId="0" fontId="2" fillId="0" borderId="2" xfId="1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44" fontId="3" fillId="0" borderId="2" xfId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44" fontId="3" fillId="0" borderId="12" xfId="1" applyFont="1" applyBorder="1"/>
    <xf numFmtId="44" fontId="2" fillId="0" borderId="12" xfId="0" applyNumberFormat="1" applyFont="1" applyBorder="1"/>
    <xf numFmtId="0" fontId="3" fillId="0" borderId="12" xfId="0" applyFont="1" applyBorder="1"/>
    <xf numFmtId="44" fontId="0" fillId="0" borderId="0" xfId="0" applyNumberFormat="1"/>
    <xf numFmtId="0" fontId="26" fillId="0" borderId="0" xfId="0" applyFont="1" applyBorder="1" applyAlignment="1">
      <alignment horizontal="left"/>
    </xf>
    <xf numFmtId="0" fontId="20" fillId="0" borderId="1" xfId="0" applyFont="1" applyBorder="1"/>
    <xf numFmtId="0" fontId="20" fillId="0" borderId="0" xfId="0" applyFont="1" applyBorder="1" applyAlignment="1">
      <alignment horizontal="left"/>
    </xf>
    <xf numFmtId="0" fontId="5" fillId="0" borderId="3" xfId="1" applyNumberFormat="1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0" fillId="0" borderId="0" xfId="0" quotePrefix="1"/>
    <xf numFmtId="0" fontId="31" fillId="0" borderId="0" xfId="0" applyFont="1" applyFill="1" applyBorder="1" applyAlignment="1">
      <alignment horizontal="center" wrapText="1"/>
    </xf>
    <xf numFmtId="0" fontId="31" fillId="0" borderId="0" xfId="0" applyFont="1" applyAlignment="1">
      <alignment wrapText="1"/>
    </xf>
    <xf numFmtId="44" fontId="0" fillId="2" borderId="13" xfId="0" applyNumberFormat="1" applyFill="1" applyBorder="1" applyAlignment="1">
      <alignment horizontal="center"/>
    </xf>
    <xf numFmtId="44" fontId="23" fillId="0" borderId="3" xfId="1" applyNumberFormat="1" applyFont="1" applyBorder="1" applyAlignment="1">
      <alignment horizontal="center"/>
    </xf>
    <xf numFmtId="0" fontId="15" fillId="0" borderId="14" xfId="0" applyFont="1" applyFill="1" applyBorder="1" applyAlignment="1">
      <alignment horizontal="left"/>
    </xf>
    <xf numFmtId="0" fontId="22" fillId="0" borderId="15" xfId="0" applyNumberFormat="1" applyFont="1" applyBorder="1" applyAlignment="1">
      <alignment horizontal="center" vertical="center"/>
    </xf>
    <xf numFmtId="0" fontId="16" fillId="0" borderId="4" xfId="0" applyFont="1" applyBorder="1"/>
    <xf numFmtId="0" fontId="32" fillId="0" borderId="0" xfId="0" applyFont="1" applyBorder="1"/>
    <xf numFmtId="44" fontId="0" fillId="0" borderId="9" xfId="0" applyNumberFormat="1" applyBorder="1" applyAlignment="1">
      <alignment horizontal="center"/>
    </xf>
    <xf numFmtId="44" fontId="0" fillId="0" borderId="16" xfId="0" applyNumberFormat="1" applyBorder="1" applyAlignment="1">
      <alignment horizontal="center"/>
    </xf>
    <xf numFmtId="44" fontId="4" fillId="0" borderId="17" xfId="1" applyFont="1" applyBorder="1"/>
    <xf numFmtId="44" fontId="16" fillId="0" borderId="0" xfId="0" applyNumberFormat="1" applyFont="1"/>
    <xf numFmtId="44" fontId="23" fillId="0" borderId="0" xfId="1" applyFont="1" applyBorder="1"/>
    <xf numFmtId="0" fontId="4" fillId="0" borderId="18" xfId="0" applyFont="1" applyBorder="1"/>
    <xf numFmtId="44" fontId="4" fillId="0" borderId="9" xfId="1" applyFont="1" applyBorder="1"/>
    <xf numFmtId="44" fontId="3" fillId="0" borderId="16" xfId="1" applyFont="1" applyBorder="1"/>
    <xf numFmtId="0" fontId="5" fillId="0" borderId="19" xfId="0" applyFont="1" applyBorder="1"/>
    <xf numFmtId="0" fontId="4" fillId="0" borderId="14" xfId="0" applyFont="1" applyBorder="1"/>
    <xf numFmtId="44" fontId="2" fillId="0" borderId="20" xfId="1" applyFont="1" applyBorder="1"/>
    <xf numFmtId="0" fontId="16" fillId="0" borderId="0" xfId="0" applyFont="1"/>
    <xf numFmtId="0" fontId="0" fillId="0" borderId="0" xfId="0" applyNumberFormat="1" applyAlignment="1">
      <alignment horizontal="center"/>
    </xf>
    <xf numFmtId="0" fontId="23" fillId="0" borderId="0" xfId="0" applyFont="1" applyBorder="1"/>
    <xf numFmtId="0" fontId="20" fillId="0" borderId="0" xfId="0" applyFont="1" applyBorder="1"/>
    <xf numFmtId="44" fontId="20" fillId="0" borderId="0" xfId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17" xfId="0" applyBorder="1"/>
    <xf numFmtId="0" fontId="4" fillId="0" borderId="17" xfId="0" applyFont="1" applyBorder="1"/>
    <xf numFmtId="0" fontId="5" fillId="0" borderId="17" xfId="0" applyFont="1" applyBorder="1"/>
    <xf numFmtId="0" fontId="4" fillId="3" borderId="21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44" fontId="23" fillId="0" borderId="17" xfId="0" applyNumberFormat="1" applyFont="1" applyFill="1" applyBorder="1"/>
    <xf numFmtId="0" fontId="28" fillId="0" borderId="17" xfId="0" applyFont="1" applyBorder="1" applyAlignment="1">
      <alignment horizontal="center"/>
    </xf>
    <xf numFmtId="44" fontId="20" fillId="0" borderId="2" xfId="1" applyFont="1" applyBorder="1" applyAlignment="1">
      <alignment horizontal="left"/>
    </xf>
    <xf numFmtId="44" fontId="23" fillId="0" borderId="17" xfId="0" applyNumberFormat="1" applyFont="1" applyBorder="1" applyAlignment="1">
      <alignment horizontal="center"/>
    </xf>
    <xf numFmtId="44" fontId="23" fillId="0" borderId="17" xfId="1" applyFont="1" applyBorder="1"/>
    <xf numFmtId="0" fontId="20" fillId="0" borderId="1" xfId="0" applyFont="1" applyBorder="1" applyAlignment="1">
      <alignment horizontal="left"/>
    </xf>
    <xf numFmtId="44" fontId="20" fillId="0" borderId="2" xfId="1" applyFont="1" applyBorder="1" applyAlignment="1">
      <alignment horizontal="center"/>
    </xf>
    <xf numFmtId="44" fontId="23" fillId="0" borderId="23" xfId="0" applyNumberFormat="1" applyFont="1" applyBorder="1" applyAlignment="1">
      <alignment horizontal="center"/>
    </xf>
    <xf numFmtId="0" fontId="23" fillId="0" borderId="22" xfId="0" applyFont="1" applyBorder="1"/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23" fillId="0" borderId="1" xfId="0" applyNumberFormat="1" applyFont="1" applyBorder="1" applyAlignment="1">
      <alignment horizontal="center"/>
    </xf>
    <xf numFmtId="44" fontId="23" fillId="0" borderId="2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2" xfId="0" applyFont="1" applyBorder="1"/>
    <xf numFmtId="44" fontId="3" fillId="0" borderId="1" xfId="1" applyFont="1" applyBorder="1" applyAlignment="1">
      <alignment horizontal="center"/>
    </xf>
    <xf numFmtId="44" fontId="25" fillId="0" borderId="1" xfId="1" applyFont="1" applyBorder="1" applyAlignment="1">
      <alignment horizontal="center"/>
    </xf>
    <xf numFmtId="44" fontId="20" fillId="0" borderId="1" xfId="1" applyFont="1" applyBorder="1" applyAlignment="1">
      <alignment horizontal="center"/>
    </xf>
    <xf numFmtId="44" fontId="20" fillId="0" borderId="17" xfId="1" applyFont="1" applyBorder="1" applyAlignment="1">
      <alignment horizontal="left"/>
    </xf>
    <xf numFmtId="44" fontId="16" fillId="0" borderId="1" xfId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0" fillId="0" borderId="22" xfId="0" applyFont="1" applyBorder="1" applyAlignment="1"/>
    <xf numFmtId="0" fontId="20" fillId="0" borderId="22" xfId="0" applyFont="1" applyBorder="1" applyAlignment="1">
      <alignment horizontal="left"/>
    </xf>
    <xf numFmtId="44" fontId="25" fillId="0" borderId="2" xfId="1" applyFont="1" applyBorder="1" applyAlignment="1">
      <alignment horizontal="center"/>
    </xf>
    <xf numFmtId="44" fontId="37" fillId="0" borderId="1" xfId="1" applyFont="1" applyBorder="1" applyAlignment="1">
      <alignment horizontal="center"/>
    </xf>
    <xf numFmtId="44" fontId="37" fillId="0" borderId="2" xfId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44" fontId="16" fillId="0" borderId="2" xfId="1" applyFont="1" applyBorder="1" applyAlignment="1">
      <alignment horizontal="center"/>
    </xf>
    <xf numFmtId="44" fontId="16" fillId="0" borderId="2" xfId="1" applyFont="1" applyBorder="1" applyAlignment="1">
      <alignment horizontal="left"/>
    </xf>
    <xf numFmtId="44" fontId="16" fillId="0" borderId="1" xfId="0" applyNumberFormat="1" applyFont="1" applyBorder="1" applyAlignment="1">
      <alignment horizontal="center"/>
    </xf>
    <xf numFmtId="44" fontId="16" fillId="0" borderId="2" xfId="0" applyNumberFormat="1" applyFont="1" applyBorder="1" applyAlignment="1">
      <alignment horizontal="center"/>
    </xf>
    <xf numFmtId="44" fontId="16" fillId="0" borderId="17" xfId="1" applyFont="1" applyBorder="1" applyAlignment="1">
      <alignment horizontal="left"/>
    </xf>
    <xf numFmtId="44" fontId="16" fillId="0" borderId="16" xfId="1" applyFont="1" applyBorder="1" applyAlignment="1">
      <alignment horizontal="center"/>
    </xf>
    <xf numFmtId="0" fontId="16" fillId="0" borderId="24" xfId="0" applyFont="1" applyBorder="1"/>
    <xf numFmtId="0" fontId="16" fillId="0" borderId="25" xfId="0" applyFont="1" applyBorder="1"/>
    <xf numFmtId="4" fontId="20" fillId="0" borderId="0" xfId="0" applyNumberFormat="1" applyFont="1" applyBorder="1"/>
    <xf numFmtId="44" fontId="4" fillId="0" borderId="26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5" fillId="0" borderId="17" xfId="1" applyNumberFormat="1" applyFont="1" applyBorder="1" applyAlignment="1">
      <alignment horizontal="center"/>
    </xf>
    <xf numFmtId="0" fontId="9" fillId="0" borderId="17" xfId="1" applyNumberFormat="1" applyFont="1" applyBorder="1" applyAlignment="1">
      <alignment horizontal="center"/>
    </xf>
    <xf numFmtId="44" fontId="23" fillId="0" borderId="27" xfId="0" applyNumberFormat="1" applyFont="1" applyBorder="1" applyAlignment="1">
      <alignment horizontal="center"/>
    </xf>
    <xf numFmtId="44" fontId="23" fillId="0" borderId="0" xfId="1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4" fontId="20" fillId="0" borderId="17" xfId="0" applyNumberFormat="1" applyFont="1" applyBorder="1" applyAlignment="1">
      <alignment horizontal="center"/>
    </xf>
    <xf numFmtId="44" fontId="20" fillId="0" borderId="23" xfId="0" applyNumberFormat="1" applyFont="1" applyBorder="1" applyAlignment="1">
      <alignment horizontal="center"/>
    </xf>
    <xf numFmtId="44" fontId="20" fillId="0" borderId="27" xfId="0" applyNumberFormat="1" applyFont="1" applyBorder="1" applyAlignment="1">
      <alignment horizontal="center"/>
    </xf>
    <xf numFmtId="44" fontId="20" fillId="0" borderId="0" xfId="1" applyFont="1" applyBorder="1"/>
    <xf numFmtId="0" fontId="27" fillId="0" borderId="0" xfId="0" applyFont="1" applyBorder="1"/>
    <xf numFmtId="44" fontId="20" fillId="0" borderId="0" xfId="1" applyFont="1" applyBorder="1" applyAlignment="1">
      <alignment horizontal="left"/>
    </xf>
    <xf numFmtId="0" fontId="20" fillId="0" borderId="28" xfId="0" applyFont="1" applyBorder="1" applyAlignment="1">
      <alignment horizontal="left"/>
    </xf>
    <xf numFmtId="44" fontId="4" fillId="0" borderId="17" xfId="1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44" fontId="9" fillId="0" borderId="17" xfId="1" applyFont="1" applyBorder="1"/>
    <xf numFmtId="44" fontId="20" fillId="0" borderId="17" xfId="1" applyFont="1" applyBorder="1" applyAlignment="1">
      <alignment horizontal="center"/>
    </xf>
    <xf numFmtId="44" fontId="20" fillId="0" borderId="17" xfId="1" applyFont="1" applyBorder="1"/>
    <xf numFmtId="0" fontId="20" fillId="0" borderId="29" xfId="0" applyFont="1" applyBorder="1"/>
    <xf numFmtId="44" fontId="20" fillId="0" borderId="23" xfId="1" applyFont="1" applyBorder="1" applyAlignment="1">
      <alignment horizontal="center"/>
    </xf>
    <xf numFmtId="44" fontId="20" fillId="0" borderId="23" xfId="1" applyFont="1" applyBorder="1" applyAlignment="1">
      <alignment horizontal="left"/>
    </xf>
    <xf numFmtId="0" fontId="16" fillId="0" borderId="17" xfId="0" applyFont="1" applyBorder="1"/>
    <xf numFmtId="0" fontId="23" fillId="0" borderId="22" xfId="0" applyFont="1" applyBorder="1" applyAlignment="1">
      <alignment horizontal="left"/>
    </xf>
    <xf numFmtId="8" fontId="23" fillId="0" borderId="17" xfId="0" applyNumberFormat="1" applyFont="1" applyBorder="1"/>
    <xf numFmtId="0" fontId="39" fillId="0" borderId="22" xfId="0" applyFont="1" applyBorder="1" applyAlignment="1">
      <alignment horizontal="left"/>
    </xf>
    <xf numFmtId="0" fontId="23" fillId="0" borderId="22" xfId="0" applyFont="1" applyBorder="1" applyAlignment="1">
      <alignment horizontal="left" vertical="center"/>
    </xf>
    <xf numFmtId="8" fontId="23" fillId="0" borderId="23" xfId="0" applyNumberFormat="1" applyFont="1" applyBorder="1" applyAlignment="1">
      <alignment vertical="center"/>
    </xf>
    <xf numFmtId="44" fontId="23" fillId="0" borderId="23" xfId="1" applyFont="1" applyBorder="1"/>
    <xf numFmtId="0" fontId="28" fillId="0" borderId="30" xfId="0" applyFont="1" applyBorder="1" applyAlignment="1">
      <alignment horizontal="center"/>
    </xf>
    <xf numFmtId="8" fontId="23" fillId="0" borderId="27" xfId="0" applyNumberFormat="1" applyFont="1" applyBorder="1"/>
    <xf numFmtId="0" fontId="40" fillId="0" borderId="22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8" fillId="0" borderId="17" xfId="1" applyNumberFormat="1" applyFont="1" applyBorder="1" applyAlignment="1">
      <alignment horizontal="center"/>
    </xf>
    <xf numFmtId="44" fontId="23" fillId="0" borderId="17" xfId="1" applyFont="1" applyBorder="1" applyAlignment="1">
      <alignment horizontal="left"/>
    </xf>
    <xf numFmtId="44" fontId="23" fillId="0" borderId="23" xfId="1" applyFont="1" applyBorder="1" applyAlignment="1">
      <alignment horizontal="left"/>
    </xf>
    <xf numFmtId="44" fontId="23" fillId="0" borderId="27" xfId="1" applyFont="1" applyBorder="1" applyAlignment="1">
      <alignment horizontal="left"/>
    </xf>
    <xf numFmtId="44" fontId="23" fillId="0" borderId="27" xfId="1" applyFont="1" applyBorder="1"/>
    <xf numFmtId="0" fontId="23" fillId="0" borderId="30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7" xfId="0" applyFont="1" applyBorder="1"/>
    <xf numFmtId="44" fontId="23" fillId="0" borderId="17" xfId="1" applyFont="1" applyBorder="1" applyAlignment="1">
      <alignment horizontal="center"/>
    </xf>
    <xf numFmtId="44" fontId="23" fillId="0" borderId="23" xfId="1" applyFont="1" applyBorder="1" applyAlignment="1">
      <alignment horizontal="center"/>
    </xf>
    <xf numFmtId="0" fontId="23" fillId="0" borderId="23" xfId="0" applyFont="1" applyBorder="1"/>
    <xf numFmtId="44" fontId="6" fillId="0" borderId="17" xfId="1" applyFont="1" applyBorder="1"/>
    <xf numFmtId="44" fontId="36" fillId="0" borderId="17" xfId="1" applyFont="1" applyBorder="1"/>
    <xf numFmtId="44" fontId="23" fillId="0" borderId="3" xfId="1" applyNumberFormat="1" applyFont="1" applyBorder="1"/>
    <xf numFmtId="0" fontId="23" fillId="0" borderId="22" xfId="0" applyFont="1" applyFill="1" applyBorder="1"/>
    <xf numFmtId="0" fontId="23" fillId="0" borderId="30" xfId="0" applyFont="1" applyBorder="1"/>
    <xf numFmtId="0" fontId="4" fillId="0" borderId="17" xfId="1" applyNumberFormat="1" applyFont="1" applyBorder="1" applyAlignment="1">
      <alignment horizontal="center"/>
    </xf>
    <xf numFmtId="44" fontId="23" fillId="0" borderId="17" xfId="1" applyNumberFormat="1" applyFont="1" applyBorder="1"/>
    <xf numFmtId="44" fontId="23" fillId="0" borderId="17" xfId="1" applyNumberFormat="1" applyFont="1" applyBorder="1" applyAlignment="1">
      <alignment horizontal="center"/>
    </xf>
    <xf numFmtId="44" fontId="23" fillId="0" borderId="17" xfId="1" applyNumberFormat="1" applyFont="1" applyBorder="1" applyAlignment="1">
      <alignment horizontal="left"/>
    </xf>
    <xf numFmtId="44" fontId="23" fillId="0" borderId="17" xfId="1" applyNumberFormat="1" applyFont="1" applyFill="1" applyBorder="1"/>
    <xf numFmtId="44" fontId="23" fillId="0" borderId="17" xfId="0" applyNumberFormat="1" applyFont="1" applyBorder="1"/>
    <xf numFmtId="44" fontId="23" fillId="0" borderId="23" xfId="0" applyNumberFormat="1" applyFont="1" applyBorder="1"/>
    <xf numFmtId="44" fontId="23" fillId="0" borderId="27" xfId="0" applyNumberFormat="1" applyFont="1" applyBorder="1"/>
    <xf numFmtId="0" fontId="11" fillId="0" borderId="17" xfId="0" applyFont="1" applyFill="1" applyBorder="1" applyAlignment="1">
      <alignment horizontal="center"/>
    </xf>
    <xf numFmtId="44" fontId="11" fillId="0" borderId="17" xfId="0" applyNumberFormat="1" applyFont="1" applyFill="1" applyBorder="1" applyAlignment="1">
      <alignment horizontal="center"/>
    </xf>
    <xf numFmtId="0" fontId="23" fillId="0" borderId="22" xfId="0" applyFont="1" applyFill="1" applyBorder="1" applyAlignment="1">
      <alignment horizontal="left"/>
    </xf>
    <xf numFmtId="44" fontId="23" fillId="0" borderId="17" xfId="0" applyNumberFormat="1" applyFont="1" applyFill="1" applyBorder="1" applyAlignment="1">
      <alignment horizontal="center"/>
    </xf>
    <xf numFmtId="0" fontId="20" fillId="0" borderId="22" xfId="0" applyFont="1" applyBorder="1"/>
    <xf numFmtId="44" fontId="20" fillId="0" borderId="17" xfId="1" applyNumberFormat="1" applyFont="1" applyBorder="1"/>
    <xf numFmtId="44" fontId="23" fillId="0" borderId="17" xfId="0" applyNumberFormat="1" applyFont="1" applyBorder="1" applyAlignment="1"/>
    <xf numFmtId="0" fontId="16" fillId="0" borderId="22" xfId="0" applyFont="1" applyBorder="1"/>
    <xf numFmtId="0" fontId="16" fillId="0" borderId="23" xfId="0" applyFont="1" applyBorder="1"/>
    <xf numFmtId="44" fontId="20" fillId="0" borderId="2" xfId="1" applyNumberFormat="1" applyFont="1" applyBorder="1" applyAlignment="1">
      <alignment horizontal="center"/>
    </xf>
    <xf numFmtId="44" fontId="20" fillId="0" borderId="2" xfId="1" applyNumberFormat="1" applyFont="1" applyBorder="1"/>
    <xf numFmtId="44" fontId="20" fillId="0" borderId="2" xfId="0" applyNumberFormat="1" applyFont="1" applyBorder="1"/>
    <xf numFmtId="0" fontId="20" fillId="0" borderId="19" xfId="0" applyFont="1" applyBorder="1"/>
    <xf numFmtId="44" fontId="23" fillId="0" borderId="14" xfId="1" applyNumberFormat="1" applyFont="1" applyBorder="1"/>
    <xf numFmtId="0" fontId="20" fillId="0" borderId="19" xfId="0" applyFont="1" applyFill="1" applyBorder="1"/>
    <xf numFmtId="44" fontId="23" fillId="0" borderId="14" xfId="1" applyNumberFormat="1" applyFont="1" applyFill="1" applyBorder="1"/>
    <xf numFmtId="0" fontId="23" fillId="0" borderId="22" xfId="0" applyFont="1" applyBorder="1" applyAlignment="1">
      <alignment vertical="center" wrapText="1"/>
    </xf>
    <xf numFmtId="0" fontId="23" fillId="0" borderId="30" xfId="0" applyFont="1" applyBorder="1" applyAlignment="1">
      <alignment horizontal="left"/>
    </xf>
    <xf numFmtId="44" fontId="9" fillId="0" borderId="17" xfId="1" applyNumberFormat="1" applyFont="1" applyBorder="1" applyAlignment="1">
      <alignment horizontal="center"/>
    </xf>
    <xf numFmtId="0" fontId="23" fillId="0" borderId="28" xfId="0" applyFont="1" applyBorder="1" applyAlignment="1">
      <alignment horizontal="left"/>
    </xf>
    <xf numFmtId="44" fontId="23" fillId="0" borderId="23" xfId="1" applyNumberFormat="1" applyFont="1" applyBorder="1"/>
    <xf numFmtId="0" fontId="5" fillId="3" borderId="21" xfId="0" applyFont="1" applyFill="1" applyBorder="1" applyAlignment="1">
      <alignment horizontal="left"/>
    </xf>
    <xf numFmtId="44" fontId="9" fillId="0" borderId="17" xfId="1" applyFont="1" applyBorder="1" applyAlignment="1"/>
    <xf numFmtId="0" fontId="20" fillId="0" borderId="17" xfId="0" applyFont="1" applyBorder="1"/>
    <xf numFmtId="0" fontId="6" fillId="0" borderId="0" xfId="0" applyFont="1" applyBorder="1"/>
    <xf numFmtId="0" fontId="23" fillId="0" borderId="17" xfId="0" applyFont="1" applyBorder="1" applyAlignment="1"/>
    <xf numFmtId="0" fontId="23" fillId="0" borderId="31" xfId="0" applyFont="1" applyBorder="1" applyAlignment="1">
      <alignment horizontal="center"/>
    </xf>
    <xf numFmtId="44" fontId="23" fillId="0" borderId="27" xfId="1" applyFont="1" applyFill="1" applyBorder="1" applyAlignment="1">
      <alignment horizontal="left"/>
    </xf>
    <xf numFmtId="8" fontId="14" fillId="0" borderId="17" xfId="0" applyNumberFormat="1" applyFont="1" applyBorder="1"/>
    <xf numFmtId="44" fontId="23" fillId="0" borderId="17" xfId="1" applyFont="1" applyFill="1" applyBorder="1"/>
    <xf numFmtId="0" fontId="23" fillId="0" borderId="17" xfId="0" applyFont="1" applyBorder="1" applyAlignment="1">
      <alignment horizontal="left"/>
    </xf>
    <xf numFmtId="0" fontId="8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3" fillId="0" borderId="17" xfId="0" applyFont="1" applyFill="1" applyBorder="1"/>
    <xf numFmtId="0" fontId="28" fillId="0" borderId="17" xfId="0" applyFont="1" applyFill="1" applyBorder="1"/>
    <xf numFmtId="0" fontId="23" fillId="0" borderId="17" xfId="0" applyFont="1" applyFill="1" applyBorder="1" applyAlignment="1">
      <alignment horizontal="left"/>
    </xf>
    <xf numFmtId="0" fontId="28" fillId="0" borderId="17" xfId="0" applyFont="1" applyBorder="1"/>
    <xf numFmtId="0" fontId="0" fillId="0" borderId="0" xfId="0" applyAlignment="1">
      <alignment horizontal="left"/>
    </xf>
    <xf numFmtId="0" fontId="33" fillId="0" borderId="17" xfId="0" applyFont="1" applyBorder="1" applyAlignment="1">
      <alignment horizontal="left"/>
    </xf>
    <xf numFmtId="44" fontId="23" fillId="0" borderId="27" xfId="1" applyFont="1" applyBorder="1" applyAlignment="1">
      <alignment horizontal="center"/>
    </xf>
    <xf numFmtId="44" fontId="16" fillId="0" borderId="17" xfId="0" applyNumberFormat="1" applyFont="1" applyBorder="1"/>
    <xf numFmtId="0" fontId="16" fillId="2" borderId="17" xfId="0" applyFont="1" applyFill="1" applyBorder="1" applyAlignment="1"/>
    <xf numFmtId="44" fontId="16" fillId="2" borderId="17" xfId="1" applyNumberFormat="1" applyFont="1" applyFill="1" applyBorder="1"/>
    <xf numFmtId="44" fontId="16" fillId="2" borderId="17" xfId="0" applyNumberFormat="1" applyFont="1" applyFill="1" applyBorder="1"/>
    <xf numFmtId="0" fontId="16" fillId="2" borderId="17" xfId="0" applyFont="1" applyFill="1" applyBorder="1"/>
    <xf numFmtId="44" fontId="16" fillId="2" borderId="17" xfId="0" applyNumberFormat="1" applyFont="1" applyFill="1" applyBorder="1" applyAlignment="1">
      <alignment horizontal="center" vertical="center"/>
    </xf>
    <xf numFmtId="0" fontId="16" fillId="0" borderId="17" xfId="0" applyFont="1" applyBorder="1" applyAlignment="1"/>
    <xf numFmtId="44" fontId="16" fillId="0" borderId="17" xfId="1" applyNumberFormat="1" applyFont="1" applyBorder="1" applyAlignment="1">
      <alignment horizontal="left"/>
    </xf>
    <xf numFmtId="44" fontId="29" fillId="2" borderId="17" xfId="0" applyNumberFormat="1" applyFont="1" applyFill="1" applyBorder="1"/>
    <xf numFmtId="44" fontId="16" fillId="0" borderId="17" xfId="1" applyNumberFormat="1" applyFont="1" applyBorder="1" applyAlignment="1">
      <alignment horizontal="center"/>
    </xf>
    <xf numFmtId="8" fontId="16" fillId="0" borderId="17" xfId="0" applyNumberFormat="1" applyFont="1" applyBorder="1"/>
    <xf numFmtId="44" fontId="16" fillId="0" borderId="17" xfId="0" applyNumberFormat="1" applyFont="1" applyFill="1" applyBorder="1"/>
    <xf numFmtId="44" fontId="16" fillId="0" borderId="17" xfId="0" applyNumberFormat="1" applyFont="1" applyBorder="1" applyAlignment="1">
      <alignment horizontal="center" vertical="center"/>
    </xf>
    <xf numFmtId="44" fontId="16" fillId="0" borderId="23" xfId="0" applyNumberFormat="1" applyFont="1" applyBorder="1" applyAlignment="1">
      <alignment horizontal="center" vertical="center"/>
    </xf>
    <xf numFmtId="0" fontId="23" fillId="0" borderId="0" xfId="0" applyFont="1"/>
    <xf numFmtId="44" fontId="15" fillId="2" borderId="32" xfId="0" applyNumberFormat="1" applyFont="1" applyFill="1" applyBorder="1" applyAlignment="1">
      <alignment horizontal="center"/>
    </xf>
    <xf numFmtId="44" fontId="15" fillId="2" borderId="32" xfId="0" applyNumberFormat="1" applyFont="1" applyFill="1" applyBorder="1"/>
    <xf numFmtId="44" fontId="23" fillId="0" borderId="17" xfId="1" applyFont="1" applyFill="1" applyBorder="1" applyAlignment="1">
      <alignment horizontal="center"/>
    </xf>
    <xf numFmtId="0" fontId="41" fillId="0" borderId="17" xfId="0" applyFont="1" applyBorder="1" applyAlignment="1">
      <alignment horizontal="center"/>
    </xf>
    <xf numFmtId="44" fontId="41" fillId="0" borderId="17" xfId="1" applyFont="1" applyBorder="1" applyAlignment="1">
      <alignment horizontal="center"/>
    </xf>
    <xf numFmtId="44" fontId="41" fillId="0" borderId="17" xfId="1" applyFont="1" applyBorder="1"/>
    <xf numFmtId="44" fontId="41" fillId="0" borderId="23" xfId="1" applyFont="1" applyBorder="1" applyAlignment="1">
      <alignment horizontal="center"/>
    </xf>
    <xf numFmtId="44" fontId="41" fillId="0" borderId="23" xfId="1" applyFont="1" applyBorder="1"/>
    <xf numFmtId="0" fontId="23" fillId="0" borderId="0" xfId="0" applyFont="1" applyBorder="1" applyAlignment="1">
      <alignment horizontal="center"/>
    </xf>
    <xf numFmtId="44" fontId="20" fillId="0" borderId="17" xfId="1" applyNumberFormat="1" applyFont="1" applyBorder="1" applyAlignment="1">
      <alignment horizontal="center"/>
    </xf>
    <xf numFmtId="44" fontId="20" fillId="0" borderId="17" xfId="0" applyNumberFormat="1" applyFont="1" applyBorder="1"/>
    <xf numFmtId="0" fontId="23" fillId="0" borderId="31" xfId="0" applyFont="1" applyBorder="1"/>
    <xf numFmtId="0" fontId="36" fillId="0" borderId="0" xfId="0" applyFont="1" applyBorder="1"/>
    <xf numFmtId="0" fontId="23" fillId="0" borderId="17" xfId="0" applyFont="1" applyFill="1" applyBorder="1" applyAlignment="1"/>
    <xf numFmtId="44" fontId="23" fillId="0" borderId="17" xfId="1" applyFont="1" applyFill="1" applyBorder="1" applyAlignment="1">
      <alignment horizontal="left"/>
    </xf>
    <xf numFmtId="0" fontId="36" fillId="0" borderId="17" xfId="0" applyFont="1" applyBorder="1"/>
    <xf numFmtId="44" fontId="23" fillId="0" borderId="23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44" fontId="6" fillId="0" borderId="17" xfId="1" applyFont="1" applyBorder="1" applyAlignment="1">
      <alignment horizontal="center"/>
    </xf>
    <xf numFmtId="44" fontId="19" fillId="0" borderId="17" xfId="0" applyNumberFormat="1" applyFont="1" applyBorder="1" applyAlignment="1">
      <alignment horizontal="center"/>
    </xf>
    <xf numFmtId="44" fontId="19" fillId="0" borderId="23" xfId="0" applyNumberFormat="1" applyFont="1" applyBorder="1" applyAlignment="1">
      <alignment horizontal="center"/>
    </xf>
    <xf numFmtId="44" fontId="23" fillId="0" borderId="23" xfId="1" applyNumberFormat="1" applyFont="1" applyBorder="1" applyAlignment="1">
      <alignment horizontal="center"/>
    </xf>
    <xf numFmtId="0" fontId="18" fillId="0" borderId="0" xfId="0" applyFont="1" applyBorder="1"/>
    <xf numFmtId="44" fontId="20" fillId="0" borderId="3" xfId="1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0" fillId="0" borderId="17" xfId="0" applyFont="1" applyBorder="1" applyAlignment="1">
      <alignment horizontal="left"/>
    </xf>
    <xf numFmtId="44" fontId="20" fillId="0" borderId="17" xfId="1" applyNumberFormat="1" applyFont="1" applyFill="1" applyBorder="1" applyAlignment="1"/>
    <xf numFmtId="0" fontId="20" fillId="0" borderId="17" xfId="0" applyFont="1" applyFill="1" applyBorder="1" applyAlignment="1">
      <alignment vertical="top"/>
    </xf>
    <xf numFmtId="44" fontId="20" fillId="0" borderId="17" xfId="1" applyNumberFormat="1" applyFont="1" applyBorder="1" applyAlignment="1"/>
    <xf numFmtId="44" fontId="20" fillId="0" borderId="23" xfId="1" applyNumberFormat="1" applyFont="1" applyFill="1" applyBorder="1" applyAlignment="1"/>
    <xf numFmtId="44" fontId="20" fillId="0" borderId="27" xfId="1" applyNumberFormat="1" applyFont="1" applyBorder="1" applyAlignment="1">
      <alignment horizontal="center"/>
    </xf>
    <xf numFmtId="8" fontId="23" fillId="0" borderId="23" xfId="0" applyNumberFormat="1" applyFont="1" applyBorder="1"/>
    <xf numFmtId="44" fontId="28" fillId="0" borderId="17" xfId="0" applyNumberFormat="1" applyFont="1" applyBorder="1" applyAlignment="1">
      <alignment horizontal="center"/>
    </xf>
    <xf numFmtId="44" fontId="28" fillId="0" borderId="23" xfId="1" applyFont="1" applyBorder="1" applyAlignment="1">
      <alignment horizontal="center"/>
    </xf>
    <xf numFmtId="0" fontId="23" fillId="0" borderId="1" xfId="0" applyFont="1" applyBorder="1" applyAlignment="1"/>
    <xf numFmtId="0" fontId="20" fillId="0" borderId="23" xfId="0" applyFont="1" applyBorder="1"/>
    <xf numFmtId="0" fontId="23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23" fillId="0" borderId="33" xfId="1" applyFont="1" applyBorder="1" applyAlignment="1">
      <alignment horizontal="left"/>
    </xf>
    <xf numFmtId="0" fontId="40" fillId="0" borderId="1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44" fontId="40" fillId="0" borderId="17" xfId="1" applyNumberFormat="1" applyFont="1" applyBorder="1" applyAlignment="1">
      <alignment horizontal="center"/>
    </xf>
    <xf numFmtId="44" fontId="28" fillId="0" borderId="17" xfId="1" applyNumberFormat="1" applyFont="1" applyBorder="1" applyAlignment="1">
      <alignment horizontal="center"/>
    </xf>
    <xf numFmtId="44" fontId="28" fillId="0" borderId="17" xfId="1" applyNumberFormat="1" applyFont="1" applyBorder="1"/>
    <xf numFmtId="0" fontId="36" fillId="0" borderId="17" xfId="0" applyFont="1" applyBorder="1" applyAlignment="1">
      <alignment horizontal="center"/>
    </xf>
    <xf numFmtId="0" fontId="40" fillId="0" borderId="2" xfId="1" applyNumberFormat="1" applyFont="1" applyBorder="1" applyAlignment="1">
      <alignment horizontal="center"/>
    </xf>
    <xf numFmtId="44" fontId="40" fillId="0" borderId="17" xfId="1" applyFont="1" applyBorder="1" applyAlignment="1">
      <alignment horizontal="center"/>
    </xf>
    <xf numFmtId="0" fontId="40" fillId="0" borderId="17" xfId="1" applyNumberFormat="1" applyFont="1" applyBorder="1" applyAlignment="1">
      <alignment horizontal="center"/>
    </xf>
    <xf numFmtId="0" fontId="33" fillId="0" borderId="1" xfId="0" applyFont="1" applyBorder="1" applyAlignment="1">
      <alignment horizontal="left"/>
    </xf>
    <xf numFmtId="44" fontId="20" fillId="0" borderId="32" xfId="1" applyFont="1" applyBorder="1" applyAlignment="1">
      <alignment horizontal="center"/>
    </xf>
    <xf numFmtId="0" fontId="43" fillId="0" borderId="0" xfId="0" applyFont="1"/>
    <xf numFmtId="164" fontId="36" fillId="0" borderId="17" xfId="0" applyNumberFormat="1" applyFont="1" applyBorder="1"/>
    <xf numFmtId="0" fontId="20" fillId="0" borderId="17" xfId="0" applyFont="1" applyBorder="1" applyAlignment="1"/>
    <xf numFmtId="44" fontId="20" fillId="0" borderId="31" xfId="1" applyFont="1" applyBorder="1" applyAlignment="1">
      <alignment horizontal="center"/>
    </xf>
    <xf numFmtId="44" fontId="36" fillId="0" borderId="17" xfId="1" applyFont="1" applyBorder="1" applyAlignment="1">
      <alignment horizontal="center"/>
    </xf>
    <xf numFmtId="0" fontId="5" fillId="4" borderId="21" xfId="0" applyFont="1" applyFill="1" applyBorder="1" applyAlignment="1">
      <alignment horizontal="left"/>
    </xf>
    <xf numFmtId="49" fontId="5" fillId="4" borderId="21" xfId="1" applyNumberFormat="1" applyFont="1" applyFill="1" applyBorder="1" applyAlignment="1">
      <alignment horizontal="center"/>
    </xf>
    <xf numFmtId="0" fontId="5" fillId="4" borderId="21" xfId="0" applyFont="1" applyFill="1" applyBorder="1"/>
    <xf numFmtId="0" fontId="4" fillId="4" borderId="21" xfId="0" applyFont="1" applyFill="1" applyBorder="1" applyAlignment="1">
      <alignment horizontal="center"/>
    </xf>
    <xf numFmtId="0" fontId="17" fillId="0" borderId="34" xfId="0" applyFont="1" applyBorder="1" applyAlignment="1">
      <alignment horizontal="left"/>
    </xf>
    <xf numFmtId="0" fontId="16" fillId="0" borderId="6" xfId="0" applyNumberFormat="1" applyFont="1" applyBorder="1" applyAlignment="1">
      <alignment horizontal="center"/>
    </xf>
    <xf numFmtId="0" fontId="16" fillId="0" borderId="7" xfId="0" applyFont="1" applyBorder="1"/>
    <xf numFmtId="0" fontId="16" fillId="0" borderId="1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3" xfId="0" applyFont="1" applyBorder="1" applyAlignment="1">
      <alignment horizontal="left"/>
    </xf>
    <xf numFmtId="0" fontId="16" fillId="0" borderId="4" xfId="0" applyNumberFormat="1" applyFont="1" applyBorder="1" applyAlignment="1">
      <alignment horizontal="center"/>
    </xf>
    <xf numFmtId="0" fontId="22" fillId="0" borderId="35" xfId="0" applyNumberFormat="1" applyFont="1" applyBorder="1" applyAlignment="1">
      <alignment horizontal="center"/>
    </xf>
    <xf numFmtId="0" fontId="38" fillId="0" borderId="36" xfId="0" applyFont="1" applyBorder="1" applyAlignment="1">
      <alignment horizontal="left" vertical="center"/>
    </xf>
    <xf numFmtId="0" fontId="16" fillId="0" borderId="6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center"/>
    </xf>
    <xf numFmtId="0" fontId="16" fillId="0" borderId="18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37" xfId="0" applyNumberFormat="1" applyFont="1" applyBorder="1" applyAlignment="1">
      <alignment horizontal="center"/>
    </xf>
    <xf numFmtId="0" fontId="16" fillId="0" borderId="38" xfId="0" applyFont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3" xfId="0" applyFont="1" applyFill="1" applyBorder="1" applyAlignment="1"/>
    <xf numFmtId="0" fontId="16" fillId="0" borderId="9" xfId="0" applyFont="1" applyFill="1" applyBorder="1" applyAlignment="1">
      <alignment horizontal="left"/>
    </xf>
    <xf numFmtId="0" fontId="16" fillId="0" borderId="37" xfId="0" applyNumberFormat="1" applyFont="1" applyFill="1" applyBorder="1" applyAlignment="1">
      <alignment horizontal="center"/>
    </xf>
    <xf numFmtId="0" fontId="16" fillId="0" borderId="38" xfId="0" applyFont="1" applyFill="1" applyBorder="1" applyAlignment="1">
      <alignment horizontal="left"/>
    </xf>
    <xf numFmtId="0" fontId="16" fillId="0" borderId="4" xfId="0" applyNumberFormat="1" applyFont="1" applyFill="1" applyBorder="1" applyAlignment="1">
      <alignment horizontal="center"/>
    </xf>
    <xf numFmtId="0" fontId="16" fillId="0" borderId="32" xfId="0" applyFont="1" applyFill="1" applyBorder="1" applyAlignment="1">
      <alignment horizontal="left"/>
    </xf>
    <xf numFmtId="0" fontId="16" fillId="0" borderId="19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left"/>
    </xf>
    <xf numFmtId="0" fontId="5" fillId="4" borderId="37" xfId="0" applyFont="1" applyFill="1" applyBorder="1" applyAlignment="1">
      <alignment horizontal="left"/>
    </xf>
    <xf numFmtId="44" fontId="40" fillId="0" borderId="39" xfId="1" applyFont="1" applyBorder="1"/>
    <xf numFmtId="44" fontId="40" fillId="0" borderId="2" xfId="1" applyFont="1" applyBorder="1" applyAlignment="1">
      <alignment horizontal="center"/>
    </xf>
    <xf numFmtId="44" fontId="23" fillId="0" borderId="39" xfId="1" applyFont="1" applyBorder="1" applyAlignment="1">
      <alignment horizontal="left"/>
    </xf>
    <xf numFmtId="44" fontId="23" fillId="0" borderId="2" xfId="1" applyFont="1" applyBorder="1" applyAlignment="1">
      <alignment horizontal="center"/>
    </xf>
    <xf numFmtId="44" fontId="23" fillId="0" borderId="40" xfId="1" applyFont="1" applyBorder="1" applyAlignment="1">
      <alignment horizontal="left"/>
    </xf>
    <xf numFmtId="44" fontId="23" fillId="0" borderId="16" xfId="1" applyFont="1" applyBorder="1" applyAlignment="1">
      <alignment horizontal="center"/>
    </xf>
    <xf numFmtId="44" fontId="23" fillId="0" borderId="33" xfId="1" applyFont="1" applyBorder="1" applyAlignment="1">
      <alignment horizontal="center"/>
    </xf>
    <xf numFmtId="0" fontId="28" fillId="0" borderId="22" xfId="0" applyFont="1" applyFill="1" applyBorder="1"/>
    <xf numFmtId="44" fontId="23" fillId="0" borderId="41" xfId="0" applyNumberFormat="1" applyFont="1" applyFill="1" applyBorder="1"/>
    <xf numFmtId="0" fontId="23" fillId="0" borderId="4" xfId="0" applyFont="1" applyFill="1" applyBorder="1" applyAlignment="1">
      <alignment horizontal="right"/>
    </xf>
    <xf numFmtId="44" fontId="23" fillId="0" borderId="42" xfId="0" applyNumberFormat="1" applyFont="1" applyFill="1" applyBorder="1"/>
    <xf numFmtId="44" fontId="23" fillId="0" borderId="39" xfId="0" applyNumberFormat="1" applyFont="1" applyBorder="1"/>
    <xf numFmtId="44" fontId="23" fillId="0" borderId="40" xfId="0" applyNumberFormat="1" applyFont="1" applyBorder="1"/>
    <xf numFmtId="0" fontId="5" fillId="4" borderId="43" xfId="1" applyNumberFormat="1" applyFont="1" applyFill="1" applyBorder="1" applyAlignment="1">
      <alignment horizontal="center"/>
    </xf>
    <xf numFmtId="0" fontId="5" fillId="4" borderId="44" xfId="0" applyFont="1" applyFill="1" applyBorder="1" applyAlignment="1">
      <alignment horizontal="left"/>
    </xf>
    <xf numFmtId="0" fontId="5" fillId="4" borderId="37" xfId="1" applyNumberFormat="1" applyFont="1" applyFill="1" applyBorder="1" applyAlignment="1">
      <alignment horizontal="center"/>
    </xf>
    <xf numFmtId="44" fontId="5" fillId="4" borderId="43" xfId="1" applyFont="1" applyFill="1" applyBorder="1"/>
    <xf numFmtId="0" fontId="4" fillId="4" borderId="37" xfId="0" applyFont="1" applyFill="1" applyBorder="1" applyAlignment="1">
      <alignment horizontal="center"/>
    </xf>
    <xf numFmtId="0" fontId="4" fillId="4" borderId="43" xfId="0" applyFont="1" applyFill="1" applyBorder="1" applyAlignment="1">
      <alignment horizontal="center"/>
    </xf>
    <xf numFmtId="44" fontId="5" fillId="4" borderId="21" xfId="1" applyFont="1" applyFill="1" applyBorder="1"/>
    <xf numFmtId="0" fontId="5" fillId="4" borderId="21" xfId="1" applyNumberFormat="1" applyFont="1" applyFill="1" applyBorder="1" applyAlignment="1">
      <alignment horizontal="center"/>
    </xf>
    <xf numFmtId="0" fontId="20" fillId="0" borderId="30" xfId="0" applyFont="1" applyBorder="1" applyAlignment="1">
      <alignment horizontal="center"/>
    </xf>
    <xf numFmtId="44" fontId="20" fillId="0" borderId="27" xfId="1" applyFont="1" applyBorder="1" applyAlignment="1">
      <alignment horizontal="center"/>
    </xf>
    <xf numFmtId="44" fontId="16" fillId="0" borderId="45" xfId="1" applyFont="1" applyBorder="1" applyAlignment="1">
      <alignment horizontal="center"/>
    </xf>
    <xf numFmtId="44" fontId="16" fillId="0" borderId="33" xfId="1" applyFont="1" applyBorder="1" applyAlignment="1">
      <alignment horizontal="center"/>
    </xf>
    <xf numFmtId="44" fontId="19" fillId="0" borderId="33" xfId="1" applyFont="1" applyBorder="1" applyAlignment="1">
      <alignment horizontal="center"/>
    </xf>
    <xf numFmtId="44" fontId="16" fillId="0" borderId="27" xfId="1" applyFont="1" applyBorder="1" applyAlignment="1">
      <alignment horizontal="center"/>
    </xf>
    <xf numFmtId="0" fontId="4" fillId="4" borderId="21" xfId="1" applyNumberFormat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44" fontId="20" fillId="0" borderId="16" xfId="1" applyNumberFormat="1" applyFont="1" applyBorder="1"/>
    <xf numFmtId="44" fontId="16" fillId="0" borderId="42" xfId="0" applyNumberFormat="1" applyFont="1" applyBorder="1"/>
    <xf numFmtId="44" fontId="23" fillId="0" borderId="27" xfId="1" applyNumberFormat="1" applyFont="1" applyBorder="1" applyAlignment="1">
      <alignment horizontal="center"/>
    </xf>
    <xf numFmtId="44" fontId="28" fillId="0" borderId="17" xfId="0" applyNumberFormat="1" applyFont="1" applyFill="1" applyBorder="1"/>
    <xf numFmtId="44" fontId="16" fillId="0" borderId="46" xfId="0" applyNumberFormat="1" applyFont="1" applyBorder="1"/>
    <xf numFmtId="0" fontId="5" fillId="4" borderId="21" xfId="0" applyFont="1" applyFill="1" applyBorder="1" applyAlignment="1">
      <alignment horizontal="left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5" fillId="4" borderId="38" xfId="1" applyNumberFormat="1" applyFont="1" applyFill="1" applyBorder="1" applyAlignment="1">
      <alignment horizontal="center"/>
    </xf>
    <xf numFmtId="44" fontId="40" fillId="0" borderId="17" xfId="1" applyFont="1" applyBorder="1"/>
    <xf numFmtId="0" fontId="5" fillId="4" borderId="43" xfId="0" applyFont="1" applyFill="1" applyBorder="1"/>
    <xf numFmtId="0" fontId="28" fillId="4" borderId="21" xfId="0" applyFont="1" applyFill="1" applyBorder="1"/>
    <xf numFmtId="44" fontId="16" fillId="0" borderId="23" xfId="0" applyNumberFormat="1" applyFont="1" applyFill="1" applyBorder="1"/>
    <xf numFmtId="8" fontId="44" fillId="0" borderId="17" xfId="0" applyNumberFormat="1" applyFont="1" applyBorder="1"/>
    <xf numFmtId="164" fontId="20" fillId="0" borderId="0" xfId="0" applyNumberFormat="1" applyFont="1"/>
    <xf numFmtId="0" fontId="23" fillId="0" borderId="47" xfId="0" applyFont="1" applyBorder="1" applyAlignment="1"/>
    <xf numFmtId="0" fontId="23" fillId="0" borderId="48" xfId="0" applyFont="1" applyBorder="1" applyAlignment="1"/>
    <xf numFmtId="0" fontId="23" fillId="0" borderId="0" xfId="0" applyFont="1" applyBorder="1" applyAlignment="1"/>
    <xf numFmtId="10" fontId="0" fillId="0" borderId="0" xfId="0" applyNumberFormat="1" applyBorder="1"/>
    <xf numFmtId="10" fontId="45" fillId="0" borderId="0" xfId="0" applyNumberFormat="1" applyFont="1" applyBorder="1"/>
    <xf numFmtId="10" fontId="33" fillId="0" borderId="0" xfId="0" applyNumberFormat="1" applyFont="1"/>
    <xf numFmtId="0" fontId="46" fillId="2" borderId="17" xfId="0" applyFont="1" applyFill="1" applyBorder="1" applyAlignment="1">
      <alignment horizontal="center"/>
    </xf>
    <xf numFmtId="0" fontId="28" fillId="4" borderId="37" xfId="0" applyFont="1" applyFill="1" applyBorder="1" applyAlignment="1">
      <alignment horizontal="left"/>
    </xf>
    <xf numFmtId="0" fontId="28" fillId="4" borderId="49" xfId="1" applyNumberFormat="1" applyFont="1" applyFill="1" applyBorder="1" applyAlignment="1">
      <alignment horizontal="center"/>
    </xf>
    <xf numFmtId="44" fontId="23" fillId="4" borderId="43" xfId="1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16" fillId="0" borderId="39" xfId="0" applyFont="1" applyBorder="1"/>
    <xf numFmtId="0" fontId="28" fillId="0" borderId="39" xfId="0" applyFont="1" applyBorder="1" applyAlignment="1">
      <alignment horizontal="center"/>
    </xf>
    <xf numFmtId="0" fontId="28" fillId="0" borderId="2" xfId="1" applyNumberFormat="1" applyFont="1" applyBorder="1" applyAlignment="1">
      <alignment horizontal="center"/>
    </xf>
    <xf numFmtId="0" fontId="16" fillId="0" borderId="0" xfId="0" applyFont="1" applyBorder="1"/>
    <xf numFmtId="0" fontId="23" fillId="0" borderId="50" xfId="0" applyFont="1" applyBorder="1" applyAlignment="1"/>
    <xf numFmtId="0" fontId="23" fillId="0" borderId="51" xfId="0" applyFont="1" applyBorder="1" applyAlignment="1"/>
    <xf numFmtId="44" fontId="23" fillId="0" borderId="52" xfId="1" applyFont="1" applyBorder="1"/>
    <xf numFmtId="0" fontId="23" fillId="0" borderId="53" xfId="0" applyFont="1" applyBorder="1" applyAlignment="1"/>
    <xf numFmtId="44" fontId="23" fillId="0" borderId="46" xfId="1" applyFont="1" applyBorder="1"/>
    <xf numFmtId="0" fontId="23" fillId="0" borderId="54" xfId="0" applyFont="1" applyBorder="1" applyAlignment="1"/>
    <xf numFmtId="44" fontId="23" fillId="0" borderId="55" xfId="1" applyFont="1" applyBorder="1"/>
    <xf numFmtId="0" fontId="28" fillId="4" borderId="44" xfId="0" applyFont="1" applyFill="1" applyBorder="1"/>
    <xf numFmtId="0" fontId="28" fillId="0" borderId="22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0" xfId="0" applyFont="1" applyFill="1" applyBorder="1"/>
    <xf numFmtId="44" fontId="28" fillId="0" borderId="0" xfId="0" applyNumberFormat="1" applyFont="1" applyFill="1" applyBorder="1"/>
    <xf numFmtId="8" fontId="16" fillId="0" borderId="0" xfId="0" applyNumberFormat="1" applyFont="1"/>
    <xf numFmtId="0" fontId="28" fillId="4" borderId="43" xfId="1" applyNumberFormat="1" applyFont="1" applyFill="1" applyBorder="1" applyAlignment="1">
      <alignment horizontal="center"/>
    </xf>
    <xf numFmtId="0" fontId="28" fillId="0" borderId="0" xfId="0" applyFont="1" applyBorder="1"/>
    <xf numFmtId="44" fontId="23" fillId="0" borderId="39" xfId="1" applyFont="1" applyBorder="1"/>
    <xf numFmtId="0" fontId="28" fillId="0" borderId="39" xfId="1" applyNumberFormat="1" applyFont="1" applyBorder="1" applyAlignment="1">
      <alignment horizontal="center"/>
    </xf>
    <xf numFmtId="0" fontId="40" fillId="0" borderId="0" xfId="0" applyFont="1" applyBorder="1"/>
    <xf numFmtId="0" fontId="28" fillId="4" borderId="21" xfId="0" applyFont="1" applyFill="1" applyBorder="1" applyAlignment="1">
      <alignment horizontal="left"/>
    </xf>
    <xf numFmtId="0" fontId="28" fillId="4" borderId="21" xfId="1" applyNumberFormat="1" applyFont="1" applyFill="1" applyBorder="1" applyAlignment="1">
      <alignment horizontal="center"/>
    </xf>
    <xf numFmtId="44" fontId="28" fillId="4" borderId="21" xfId="1" applyFont="1" applyFill="1" applyBorder="1"/>
    <xf numFmtId="0" fontId="23" fillId="0" borderId="0" xfId="0" applyFont="1" applyFill="1" applyBorder="1" applyAlignment="1">
      <alignment horizontal="left"/>
    </xf>
    <xf numFmtId="44" fontId="23" fillId="0" borderId="0" xfId="1" applyFont="1" applyFill="1" applyBorder="1" applyAlignment="1">
      <alignment horizontal="center"/>
    </xf>
    <xf numFmtId="44" fontId="23" fillId="0" borderId="0" xfId="1" applyFont="1" applyFill="1" applyBorder="1"/>
    <xf numFmtId="0" fontId="23" fillId="0" borderId="0" xfId="0" applyFont="1" applyBorder="1" applyAlignment="1">
      <alignment horizontal="left"/>
    </xf>
    <xf numFmtId="0" fontId="28" fillId="4" borderId="21" xfId="0" applyFont="1" applyFill="1" applyBorder="1" applyAlignment="1">
      <alignment horizontal="center"/>
    </xf>
    <xf numFmtId="44" fontId="28" fillId="0" borderId="17" xfId="1" applyFont="1" applyBorder="1" applyAlignment="1">
      <alignment horizontal="center"/>
    </xf>
    <xf numFmtId="44" fontId="28" fillId="0" borderId="17" xfId="1" applyFont="1" applyBorder="1"/>
    <xf numFmtId="44" fontId="47" fillId="0" borderId="2" xfId="1" applyFont="1" applyBorder="1" applyAlignment="1">
      <alignment horizontal="center"/>
    </xf>
    <xf numFmtId="9" fontId="0" fillId="0" borderId="0" xfId="0" applyNumberFormat="1"/>
    <xf numFmtId="44" fontId="33" fillId="0" borderId="17" xfId="1" applyNumberFormat="1" applyFont="1" applyBorder="1"/>
    <xf numFmtId="44" fontId="16" fillId="0" borderId="1" xfId="1" applyNumberFormat="1" applyFont="1" applyBorder="1" applyAlignment="1">
      <alignment horizontal="center"/>
    </xf>
    <xf numFmtId="44" fontId="16" fillId="0" borderId="2" xfId="1" applyNumberFormat="1" applyFont="1" applyBorder="1" applyAlignment="1">
      <alignment horizontal="center"/>
    </xf>
    <xf numFmtId="44" fontId="16" fillId="0" borderId="1" xfId="0" applyNumberFormat="1" applyFont="1" applyBorder="1"/>
    <xf numFmtId="44" fontId="16" fillId="0" borderId="2" xfId="0" applyNumberFormat="1" applyFont="1" applyBorder="1"/>
    <xf numFmtId="10" fontId="45" fillId="0" borderId="53" xfId="0" applyNumberFormat="1" applyFont="1" applyBorder="1" applyAlignment="1">
      <alignment horizontal="center" vertical="center" wrapText="1"/>
    </xf>
    <xf numFmtId="10" fontId="20" fillId="0" borderId="0" xfId="0" applyNumberFormat="1" applyFont="1"/>
    <xf numFmtId="10" fontId="20" fillId="0" borderId="0" xfId="0" applyNumberFormat="1" applyFont="1" applyBorder="1"/>
    <xf numFmtId="0" fontId="16" fillId="0" borderId="0" xfId="0" applyFont="1" applyAlignment="1">
      <alignment horizontal="center"/>
    </xf>
    <xf numFmtId="8" fontId="16" fillId="0" borderId="38" xfId="0" applyNumberFormat="1" applyFont="1" applyBorder="1"/>
    <xf numFmtId="8" fontId="16" fillId="0" borderId="3" xfId="0" applyNumberFormat="1" applyFont="1" applyBorder="1"/>
    <xf numFmtId="8" fontId="16" fillId="0" borderId="56" xfId="0" applyNumberFormat="1" applyFont="1" applyBorder="1"/>
    <xf numFmtId="0" fontId="16" fillId="0" borderId="57" xfId="0" applyFont="1" applyBorder="1"/>
    <xf numFmtId="0" fontId="16" fillId="0" borderId="56" xfId="0" applyFont="1" applyBorder="1"/>
    <xf numFmtId="8" fontId="16" fillId="0" borderId="11" xfId="0" applyNumberFormat="1" applyFont="1" applyBorder="1"/>
    <xf numFmtId="8" fontId="16" fillId="0" borderId="32" xfId="0" applyNumberFormat="1" applyFont="1" applyBorder="1"/>
    <xf numFmtId="0" fontId="16" fillId="0" borderId="38" xfId="0" applyFont="1" applyBorder="1"/>
    <xf numFmtId="0" fontId="16" fillId="0" borderId="9" xfId="0" applyFont="1" applyBorder="1"/>
    <xf numFmtId="0" fontId="16" fillId="0" borderId="58" xfId="0" applyFont="1" applyBorder="1"/>
    <xf numFmtId="0" fontId="16" fillId="0" borderId="59" xfId="0" applyFont="1" applyBorder="1"/>
    <xf numFmtId="0" fontId="16" fillId="0" borderId="60" xfId="0" applyFont="1" applyBorder="1"/>
    <xf numFmtId="0" fontId="16" fillId="0" borderId="61" xfId="0" applyFont="1" applyBorder="1"/>
    <xf numFmtId="8" fontId="20" fillId="0" borderId="62" xfId="0" applyNumberFormat="1" applyFont="1" applyBorder="1" applyAlignment="1">
      <alignment horizontal="right"/>
    </xf>
    <xf numFmtId="0" fontId="19" fillId="0" borderId="0" xfId="0" applyFont="1" applyAlignment="1">
      <alignment horizontal="center" wrapText="1"/>
    </xf>
    <xf numFmtId="44" fontId="23" fillId="0" borderId="23" xfId="1" applyNumberFormat="1" applyFont="1" applyBorder="1" applyAlignment="1">
      <alignment horizontal="left"/>
    </xf>
    <xf numFmtId="0" fontId="16" fillId="0" borderId="16" xfId="0" applyFont="1" applyBorder="1"/>
    <xf numFmtId="0" fontId="23" fillId="0" borderId="41" xfId="0" applyFont="1" applyBorder="1"/>
    <xf numFmtId="0" fontId="28" fillId="0" borderId="22" xfId="0" applyFont="1" applyBorder="1" applyAlignment="1">
      <alignment horizontal="center"/>
    </xf>
    <xf numFmtId="8" fontId="40" fillId="0" borderId="17" xfId="0" applyNumberFormat="1" applyFont="1" applyBorder="1"/>
    <xf numFmtId="0" fontId="3" fillId="0" borderId="0" xfId="0" applyFont="1" applyBorder="1"/>
    <xf numFmtId="0" fontId="20" fillId="0" borderId="0" xfId="0" applyFont="1" applyBorder="1" applyAlignment="1">
      <alignment horizontal="center"/>
    </xf>
    <xf numFmtId="44" fontId="16" fillId="0" borderId="0" xfId="0" applyNumberFormat="1" applyFont="1" applyBorder="1"/>
    <xf numFmtId="44" fontId="23" fillId="0" borderId="34" xfId="1" applyFont="1" applyBorder="1" applyAlignment="1">
      <alignment horizontal="center"/>
    </xf>
    <xf numFmtId="0" fontId="23" fillId="0" borderId="34" xfId="0" applyFont="1" applyBorder="1" applyAlignment="1"/>
    <xf numFmtId="0" fontId="34" fillId="0" borderId="0" xfId="0" applyFont="1" applyBorder="1" applyAlignment="1"/>
    <xf numFmtId="0" fontId="48" fillId="0" borderId="63" xfId="0" applyFont="1" applyBorder="1" applyAlignment="1"/>
    <xf numFmtId="44" fontId="20" fillId="0" borderId="64" xfId="1" applyFont="1" applyBorder="1" applyAlignment="1">
      <alignment horizontal="center"/>
    </xf>
    <xf numFmtId="44" fontId="20" fillId="0" borderId="64" xfId="1" applyFont="1" applyBorder="1"/>
    <xf numFmtId="0" fontId="20" fillId="0" borderId="65" xfId="0" applyFont="1" applyBorder="1"/>
    <xf numFmtId="0" fontId="20" fillId="0" borderId="66" xfId="0" applyFont="1" applyBorder="1"/>
    <xf numFmtId="0" fontId="20" fillId="0" borderId="67" xfId="0" applyFont="1" applyBorder="1"/>
    <xf numFmtId="44" fontId="20" fillId="0" borderId="66" xfId="1" applyFont="1" applyBorder="1"/>
    <xf numFmtId="0" fontId="20" fillId="0" borderId="66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44" fontId="20" fillId="0" borderId="69" xfId="1" applyFont="1" applyBorder="1" applyAlignment="1">
      <alignment horizontal="center"/>
    </xf>
    <xf numFmtId="44" fontId="20" fillId="0" borderId="69" xfId="1" applyFont="1" applyBorder="1"/>
    <xf numFmtId="0" fontId="20" fillId="0" borderId="70" xfId="0" applyFont="1" applyBorder="1"/>
    <xf numFmtId="0" fontId="6" fillId="0" borderId="22" xfId="0" applyFont="1" applyBorder="1" applyAlignment="1">
      <alignment horizontal="left"/>
    </xf>
    <xf numFmtId="0" fontId="20" fillId="0" borderId="17" xfId="0" applyFont="1" applyBorder="1" applyAlignment="1">
      <alignment horizontal="center"/>
    </xf>
    <xf numFmtId="44" fontId="20" fillId="0" borderId="29" xfId="0" applyNumberFormat="1" applyFont="1" applyBorder="1"/>
    <xf numFmtId="44" fontId="20" fillId="0" borderId="29" xfId="0" applyNumberFormat="1" applyFont="1" applyBorder="1" applyAlignment="1">
      <alignment horizontal="center"/>
    </xf>
    <xf numFmtId="0" fontId="20" fillId="0" borderId="22" xfId="0" applyFont="1" applyBorder="1" applyAlignment="1">
      <alignment horizontal="left" wrapText="1"/>
    </xf>
    <xf numFmtId="0" fontId="48" fillId="0" borderId="0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44" fontId="20" fillId="0" borderId="71" xfId="1" applyFont="1" applyBorder="1" applyAlignment="1">
      <alignment horizontal="center"/>
    </xf>
    <xf numFmtId="44" fontId="20" fillId="0" borderId="71" xfId="1" applyFont="1" applyBorder="1"/>
    <xf numFmtId="44" fontId="20" fillId="0" borderId="52" xfId="0" applyNumberFormat="1" applyFont="1" applyBorder="1"/>
    <xf numFmtId="0" fontId="20" fillId="0" borderId="54" xfId="0" applyFont="1" applyBorder="1" applyAlignment="1">
      <alignment horizontal="left"/>
    </xf>
    <xf numFmtId="44" fontId="20" fillId="0" borderId="72" xfId="1" applyFont="1" applyBorder="1" applyAlignment="1">
      <alignment horizontal="center"/>
    </xf>
    <xf numFmtId="44" fontId="20" fillId="0" borderId="72" xfId="1" applyFont="1" applyBorder="1"/>
    <xf numFmtId="44" fontId="20" fillId="0" borderId="55" xfId="0" applyNumberFormat="1" applyFont="1" applyBorder="1"/>
    <xf numFmtId="0" fontId="27" fillId="0" borderId="17" xfId="1" applyNumberFormat="1" applyFont="1" applyBorder="1" applyAlignment="1">
      <alignment horizontal="center"/>
    </xf>
    <xf numFmtId="0" fontId="20" fillId="0" borderId="17" xfId="1" applyNumberFormat="1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44" fontId="20" fillId="0" borderId="17" xfId="1" applyFont="1" applyFill="1" applyBorder="1"/>
    <xf numFmtId="44" fontId="20" fillId="0" borderId="23" xfId="1" applyFont="1" applyBorder="1"/>
    <xf numFmtId="0" fontId="20" fillId="0" borderId="31" xfId="0" applyFont="1" applyBorder="1" applyAlignment="1">
      <alignment horizontal="center"/>
    </xf>
    <xf numFmtId="44" fontId="20" fillId="0" borderId="27" xfId="1" applyFont="1" applyFill="1" applyBorder="1" applyAlignment="1">
      <alignment horizontal="center"/>
    </xf>
    <xf numFmtId="0" fontId="27" fillId="0" borderId="17" xfId="0" applyFont="1" applyBorder="1"/>
    <xf numFmtId="44" fontId="20" fillId="0" borderId="17" xfId="1" applyNumberFormat="1" applyFont="1" applyFill="1" applyBorder="1"/>
    <xf numFmtId="44" fontId="20" fillId="0" borderId="23" xfId="1" applyNumberFormat="1" applyFont="1" applyBorder="1" applyAlignment="1">
      <alignment horizontal="center"/>
    </xf>
    <xf numFmtId="44" fontId="20" fillId="0" borderId="23" xfId="1" applyNumberFormat="1" applyFont="1" applyBorder="1"/>
    <xf numFmtId="44" fontId="20" fillId="0" borderId="23" xfId="0" applyNumberFormat="1" applyFont="1" applyBorder="1"/>
    <xf numFmtId="0" fontId="27" fillId="0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44" fontId="20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44" fontId="20" fillId="0" borderId="31" xfId="0" applyNumberFormat="1" applyFont="1" applyBorder="1" applyAlignment="1">
      <alignment horizontal="center" vertical="center"/>
    </xf>
    <xf numFmtId="0" fontId="27" fillId="0" borderId="17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7" xfId="0" applyFont="1" applyFill="1" applyBorder="1"/>
    <xf numFmtId="0" fontId="27" fillId="0" borderId="17" xfId="0" applyFont="1" applyFill="1" applyBorder="1"/>
    <xf numFmtId="0" fontId="20" fillId="0" borderId="17" xfId="0" applyFont="1" applyFill="1" applyBorder="1" applyAlignment="1">
      <alignment horizontal="left"/>
    </xf>
    <xf numFmtId="44" fontId="20" fillId="0" borderId="17" xfId="1" applyFont="1" applyFill="1" applyBorder="1" applyAlignment="1">
      <alignment horizontal="center" vertical="center"/>
    </xf>
    <xf numFmtId="44" fontId="20" fillId="0" borderId="17" xfId="0" applyNumberFormat="1" applyFont="1" applyFill="1" applyBorder="1" applyAlignment="1">
      <alignment horizontal="center"/>
    </xf>
    <xf numFmtId="0" fontId="20" fillId="0" borderId="17" xfId="0" applyFont="1" applyBorder="1" applyAlignment="1">
      <alignment horizontal="left" wrapText="1"/>
    </xf>
    <xf numFmtId="0" fontId="20" fillId="0" borderId="17" xfId="0" applyFont="1" applyBorder="1" applyAlignment="1">
      <alignment wrapText="1"/>
    </xf>
    <xf numFmtId="0" fontId="20" fillId="0" borderId="0" xfId="0" applyFont="1"/>
    <xf numFmtId="0" fontId="20" fillId="0" borderId="23" xfId="0" applyFont="1" applyBorder="1" applyAlignment="1">
      <alignment horizontal="left"/>
    </xf>
    <xf numFmtId="44" fontId="20" fillId="0" borderId="27" xfId="0" applyNumberFormat="1" applyFont="1" applyBorder="1"/>
    <xf numFmtId="0" fontId="20" fillId="0" borderId="48" xfId="0" applyFont="1" applyBorder="1" applyAlignment="1">
      <alignment horizontal="left"/>
    </xf>
    <xf numFmtId="44" fontId="20" fillId="0" borderId="73" xfId="1" applyFont="1" applyBorder="1" applyAlignment="1">
      <alignment horizontal="center"/>
    </xf>
    <xf numFmtId="44" fontId="20" fillId="0" borderId="73" xfId="1" applyFont="1" applyBorder="1"/>
    <xf numFmtId="44" fontId="20" fillId="0" borderId="74" xfId="0" applyNumberFormat="1" applyFont="1" applyBorder="1"/>
    <xf numFmtId="0" fontId="20" fillId="0" borderId="31" xfId="0" applyFont="1" applyBorder="1"/>
    <xf numFmtId="44" fontId="20" fillId="0" borderId="31" xfId="0" applyNumberFormat="1" applyFont="1" applyBorder="1"/>
    <xf numFmtId="44" fontId="49" fillId="0" borderId="17" xfId="1" applyFont="1" applyBorder="1" applyAlignment="1">
      <alignment horizontal="center"/>
    </xf>
    <xf numFmtId="0" fontId="49" fillId="0" borderId="17" xfId="1" applyNumberFormat="1" applyFont="1" applyBorder="1" applyAlignment="1">
      <alignment horizontal="center"/>
    </xf>
    <xf numFmtId="0" fontId="48" fillId="0" borderId="17" xfId="0" applyFont="1" applyBorder="1"/>
    <xf numFmtId="0" fontId="48" fillId="0" borderId="17" xfId="0" applyFont="1" applyBorder="1" applyAlignment="1">
      <alignment horizontal="left"/>
    </xf>
    <xf numFmtId="0" fontId="50" fillId="0" borderId="17" xfId="0" applyFont="1" applyBorder="1" applyAlignment="1">
      <alignment horizontal="center"/>
    </xf>
    <xf numFmtId="44" fontId="50" fillId="0" borderId="17" xfId="1" applyFont="1" applyBorder="1" applyAlignment="1">
      <alignment horizontal="center"/>
    </xf>
    <xf numFmtId="44" fontId="50" fillId="0" borderId="17" xfId="1" applyFont="1" applyBorder="1"/>
    <xf numFmtId="49" fontId="20" fillId="0" borderId="17" xfId="0" applyNumberFormat="1" applyFont="1" applyBorder="1" applyAlignment="1">
      <alignment horizontal="left"/>
    </xf>
    <xf numFmtId="0" fontId="51" fillId="0" borderId="23" xfId="0" applyFont="1" applyBorder="1" applyAlignment="1">
      <alignment horizontal="center"/>
    </xf>
    <xf numFmtId="44" fontId="20" fillId="0" borderId="17" xfId="1" applyNumberFormat="1" applyFont="1" applyBorder="1" applyAlignment="1">
      <alignment horizontal="left"/>
    </xf>
    <xf numFmtId="44" fontId="51" fillId="0" borderId="23" xfId="1" applyNumberFormat="1" applyFont="1" applyBorder="1" applyAlignment="1">
      <alignment horizontal="left"/>
    </xf>
    <xf numFmtId="44" fontId="20" fillId="0" borderId="29" xfId="1" applyNumberFormat="1" applyFont="1" applyBorder="1" applyAlignment="1">
      <alignment horizontal="center"/>
    </xf>
    <xf numFmtId="44" fontId="51" fillId="0" borderId="29" xfId="1" applyNumberFormat="1" applyFont="1" applyBorder="1" applyAlignment="1">
      <alignment horizontal="left"/>
    </xf>
    <xf numFmtId="8" fontId="20" fillId="0" borderId="17" xfId="0" applyNumberFormat="1" applyFont="1" applyBorder="1" applyAlignment="1">
      <alignment horizontal="center"/>
    </xf>
    <xf numFmtId="0" fontId="33" fillId="0" borderId="17" xfId="0" applyFont="1" applyBorder="1"/>
    <xf numFmtId="0" fontId="33" fillId="0" borderId="17" xfId="0" applyFont="1" applyBorder="1" applyAlignment="1">
      <alignment horizontal="center"/>
    </xf>
    <xf numFmtId="0" fontId="52" fillId="0" borderId="17" xfId="0" applyFont="1" applyBorder="1" applyAlignment="1">
      <alignment horizontal="center"/>
    </xf>
    <xf numFmtId="44" fontId="20" fillId="0" borderId="31" xfId="0" applyNumberFormat="1" applyFont="1" applyBorder="1" applyAlignment="1">
      <alignment horizontal="center"/>
    </xf>
    <xf numFmtId="44" fontId="50" fillId="0" borderId="17" xfId="1" applyNumberFormat="1" applyFont="1" applyBorder="1" applyAlignment="1">
      <alignment horizontal="center"/>
    </xf>
    <xf numFmtId="0" fontId="49" fillId="0" borderId="0" xfId="0" applyFont="1" applyBorder="1"/>
    <xf numFmtId="0" fontId="20" fillId="4" borderId="17" xfId="0" applyFont="1" applyFill="1" applyBorder="1" applyAlignment="1">
      <alignment horizontal="left"/>
    </xf>
    <xf numFmtId="44" fontId="20" fillId="4" borderId="17" xfId="1" applyFont="1" applyFill="1" applyBorder="1" applyAlignment="1">
      <alignment horizontal="center"/>
    </xf>
    <xf numFmtId="44" fontId="20" fillId="4" borderId="17" xfId="1" applyFont="1" applyFill="1" applyBorder="1"/>
    <xf numFmtId="44" fontId="20" fillId="4" borderId="17" xfId="1" applyFont="1" applyFill="1" applyBorder="1" applyAlignment="1">
      <alignment horizontal="left"/>
    </xf>
    <xf numFmtId="44" fontId="33" fillId="0" borderId="17" xfId="1" applyFont="1" applyBorder="1" applyAlignment="1">
      <alignment horizontal="center"/>
    </xf>
    <xf numFmtId="0" fontId="33" fillId="0" borderId="17" xfId="0" applyFont="1" applyBorder="1" applyAlignment="1"/>
    <xf numFmtId="44" fontId="33" fillId="0" borderId="17" xfId="1" applyNumberFormat="1" applyFont="1" applyBorder="1" applyAlignment="1">
      <alignment horizontal="center"/>
    </xf>
    <xf numFmtId="164" fontId="20" fillId="0" borderId="17" xfId="0" applyNumberFormat="1" applyFont="1" applyBorder="1"/>
    <xf numFmtId="0" fontId="50" fillId="0" borderId="17" xfId="1" applyNumberFormat="1" applyFont="1" applyBorder="1" applyAlignment="1">
      <alignment horizontal="center"/>
    </xf>
    <xf numFmtId="0" fontId="5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33" fillId="0" borderId="22" xfId="0" applyFont="1" applyBorder="1" applyAlignment="1">
      <alignment horizontal="left"/>
    </xf>
    <xf numFmtId="0" fontId="33" fillId="0" borderId="28" xfId="0" applyFont="1" applyBorder="1" applyAlignment="1">
      <alignment horizontal="left"/>
    </xf>
    <xf numFmtId="44" fontId="27" fillId="0" borderId="17" xfId="0" applyNumberFormat="1" applyFont="1" applyBorder="1"/>
    <xf numFmtId="44" fontId="33" fillId="0" borderId="41" xfId="1" applyNumberFormat="1" applyFont="1" applyBorder="1" applyAlignment="1">
      <alignment horizontal="center"/>
    </xf>
    <xf numFmtId="44" fontId="33" fillId="0" borderId="41" xfId="1" applyNumberFormat="1" applyFont="1" applyBorder="1"/>
    <xf numFmtId="44" fontId="20" fillId="0" borderId="41" xfId="0" applyNumberFormat="1" applyFont="1" applyBorder="1"/>
    <xf numFmtId="0" fontId="16" fillId="0" borderId="37" xfId="0" applyFont="1" applyBorder="1"/>
    <xf numFmtId="0" fontId="16" fillId="0" borderId="32" xfId="0" applyFont="1" applyBorder="1"/>
    <xf numFmtId="6" fontId="16" fillId="0" borderId="43" xfId="0" applyNumberFormat="1" applyFont="1" applyBorder="1"/>
    <xf numFmtId="6" fontId="16" fillId="0" borderId="2" xfId="0" applyNumberFormat="1" applyFont="1" applyBorder="1"/>
    <xf numFmtId="6" fontId="16" fillId="0" borderId="5" xfId="0" applyNumberFormat="1" applyFont="1" applyBorder="1"/>
    <xf numFmtId="0" fontId="53" fillId="0" borderId="0" xfId="0" applyFont="1"/>
    <xf numFmtId="8" fontId="20" fillId="0" borderId="17" xfId="0" applyNumberFormat="1" applyFont="1" applyBorder="1"/>
    <xf numFmtId="44" fontId="27" fillId="0" borderId="17" xfId="1" applyNumberFormat="1" applyFont="1" applyBorder="1" applyAlignment="1">
      <alignment horizontal="center"/>
    </xf>
    <xf numFmtId="44" fontId="20" fillId="0" borderId="26" xfId="0" applyNumberFormat="1" applyFont="1" applyBorder="1" applyAlignment="1">
      <alignment horizontal="center"/>
    </xf>
    <xf numFmtId="0" fontId="53" fillId="0" borderId="0" xfId="0" applyFont="1" applyBorder="1"/>
    <xf numFmtId="0" fontId="20" fillId="0" borderId="23" xfId="0" applyFont="1" applyBorder="1" applyAlignment="1"/>
    <xf numFmtId="44" fontId="49" fillId="0" borderId="17" xfId="1" applyNumberFormat="1" applyFont="1" applyBorder="1" applyAlignment="1">
      <alignment horizontal="center"/>
    </xf>
    <xf numFmtId="0" fontId="55" fillId="0" borderId="22" xfId="0" applyFont="1" applyBorder="1" applyAlignment="1">
      <alignment horizontal="left"/>
    </xf>
    <xf numFmtId="0" fontId="49" fillId="0" borderId="22" xfId="0" applyFont="1" applyBorder="1" applyAlignment="1">
      <alignment horizontal="center"/>
    </xf>
    <xf numFmtId="0" fontId="20" fillId="0" borderId="22" xfId="0" applyFont="1" applyBorder="1" applyAlignment="1">
      <alignment wrapText="1"/>
    </xf>
    <xf numFmtId="44" fontId="20" fillId="0" borderId="27" xfId="1" applyFont="1" applyBorder="1"/>
    <xf numFmtId="0" fontId="23" fillId="0" borderId="28" xfId="0" applyFont="1" applyBorder="1" applyAlignment="1">
      <alignment horizontal="center"/>
    </xf>
    <xf numFmtId="44" fontId="23" fillId="0" borderId="29" xfId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42" fontId="16" fillId="0" borderId="3" xfId="1" applyNumberFormat="1" applyFont="1" applyBorder="1" applyAlignment="1">
      <alignment horizontal="center"/>
    </xf>
    <xf numFmtId="42" fontId="16" fillId="0" borderId="3" xfId="1" applyNumberFormat="1" applyFont="1" applyBorder="1"/>
    <xf numFmtId="42" fontId="16" fillId="0" borderId="3" xfId="1" applyNumberFormat="1" applyFont="1" applyBorder="1" applyAlignment="1">
      <alignment horizontal="left"/>
    </xf>
    <xf numFmtId="42" fontId="16" fillId="0" borderId="9" xfId="1" applyNumberFormat="1" applyFont="1" applyBorder="1" applyAlignment="1">
      <alignment horizontal="center"/>
    </xf>
    <xf numFmtId="42" fontId="16" fillId="0" borderId="9" xfId="1" applyNumberFormat="1" applyFont="1" applyBorder="1" applyAlignment="1">
      <alignment horizontal="left"/>
    </xf>
    <xf numFmtId="0" fontId="16" fillId="0" borderId="30" xfId="0" applyFont="1" applyBorder="1" applyAlignment="1">
      <alignment horizontal="center"/>
    </xf>
    <xf numFmtId="42" fontId="16" fillId="0" borderId="27" xfId="1" applyNumberFormat="1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20" fillId="4" borderId="48" xfId="0" applyFont="1" applyFill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22" fillId="0" borderId="75" xfId="0" applyFont="1" applyBorder="1"/>
    <xf numFmtId="0" fontId="16" fillId="0" borderId="44" xfId="0" applyNumberFormat="1" applyFont="1" applyBorder="1" applyAlignment="1">
      <alignment horizontal="center"/>
    </xf>
    <xf numFmtId="0" fontId="16" fillId="0" borderId="76" xfId="0" applyFont="1" applyBorder="1" applyAlignment="1">
      <alignment horizontal="left"/>
    </xf>
    <xf numFmtId="44" fontId="23" fillId="0" borderId="29" xfId="0" applyNumberFormat="1" applyFont="1" applyBorder="1"/>
    <xf numFmtId="44" fontId="4" fillId="0" borderId="9" xfId="0" applyNumberFormat="1" applyFont="1" applyBorder="1"/>
    <xf numFmtId="0" fontId="23" fillId="0" borderId="28" xfId="0" applyFont="1" applyBorder="1" applyAlignment="1">
      <alignment horizontal="right"/>
    </xf>
    <xf numFmtId="0" fontId="5" fillId="4" borderId="35" xfId="0" applyFont="1" applyFill="1" applyBorder="1" applyAlignment="1">
      <alignment horizontal="left"/>
    </xf>
    <xf numFmtId="0" fontId="5" fillId="4" borderId="75" xfId="1" applyNumberFormat="1" applyFont="1" applyFill="1" applyBorder="1" applyAlignment="1">
      <alignment horizontal="center"/>
    </xf>
    <xf numFmtId="44" fontId="5" fillId="4" borderId="77" xfId="1" applyFont="1" applyFill="1" applyBorder="1" applyAlignment="1">
      <alignment horizontal="center"/>
    </xf>
    <xf numFmtId="0" fontId="4" fillId="0" borderId="76" xfId="0" applyFont="1" applyBorder="1" applyAlignment="1">
      <alignment horizontal="right"/>
    </xf>
    <xf numFmtId="44" fontId="56" fillId="0" borderId="50" xfId="1" applyFont="1" applyBorder="1" applyAlignment="1">
      <alignment horizontal="center" wrapText="1"/>
    </xf>
    <xf numFmtId="0" fontId="7" fillId="0" borderId="38" xfId="1" applyNumberFormat="1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56" fillId="3" borderId="50" xfId="0" applyFont="1" applyFill="1" applyBorder="1" applyAlignment="1">
      <alignment horizontal="center"/>
    </xf>
    <xf numFmtId="42" fontId="16" fillId="3" borderId="27" xfId="1" applyNumberFormat="1" applyFont="1" applyFill="1" applyBorder="1" applyAlignment="1">
      <alignment horizontal="center"/>
    </xf>
    <xf numFmtId="0" fontId="0" fillId="6" borderId="0" xfId="0" applyFill="1"/>
    <xf numFmtId="42" fontId="57" fillId="0" borderId="0" xfId="0" applyNumberFormat="1" applyFont="1"/>
    <xf numFmtId="44" fontId="23" fillId="0" borderId="3" xfId="1" applyFont="1" applyBorder="1" applyAlignment="1">
      <alignment horizontal="left"/>
    </xf>
    <xf numFmtId="0" fontId="4" fillId="0" borderId="78" xfId="0" applyFont="1" applyBorder="1"/>
    <xf numFmtId="0" fontId="23" fillId="0" borderId="23" xfId="0" applyFont="1" applyBorder="1" applyAlignment="1">
      <alignment horizontal="left"/>
    </xf>
    <xf numFmtId="44" fontId="23" fillId="0" borderId="29" xfId="1" applyNumberFormat="1" applyFont="1" applyBorder="1" applyAlignment="1">
      <alignment horizontal="center"/>
    </xf>
    <xf numFmtId="44" fontId="23" fillId="0" borderId="29" xfId="1" applyNumberFormat="1" applyFont="1" applyBorder="1"/>
    <xf numFmtId="44" fontId="23" fillId="0" borderId="29" xfId="0" applyNumberFormat="1" applyFont="1" applyFill="1" applyBorder="1"/>
    <xf numFmtId="44" fontId="20" fillId="0" borderId="29" xfId="1" applyNumberFormat="1" applyFont="1" applyFill="1" applyBorder="1" applyAlignment="1"/>
    <xf numFmtId="44" fontId="20" fillId="0" borderId="29" xfId="1" applyNumberFormat="1" applyFont="1" applyBorder="1" applyAlignment="1"/>
    <xf numFmtId="0" fontId="20" fillId="0" borderId="23" xfId="0" applyFont="1" applyFill="1" applyBorder="1" applyAlignment="1">
      <alignment horizontal="right" vertical="top"/>
    </xf>
    <xf numFmtId="0" fontId="23" fillId="0" borderId="28" xfId="0" applyFont="1" applyBorder="1" applyAlignment="1">
      <alignment vertical="center" wrapText="1"/>
    </xf>
    <xf numFmtId="44" fontId="23" fillId="0" borderId="29" xfId="1" applyNumberFormat="1" applyFont="1" applyBorder="1" applyAlignment="1">
      <alignment horizontal="left"/>
    </xf>
    <xf numFmtId="0" fontId="5" fillId="0" borderId="53" xfId="0" applyFont="1" applyBorder="1"/>
    <xf numFmtId="164" fontId="20" fillId="0" borderId="53" xfId="0" applyNumberFormat="1" applyFont="1" applyBorder="1"/>
    <xf numFmtId="0" fontId="4" fillId="0" borderId="53" xfId="0" applyFont="1" applyBorder="1"/>
    <xf numFmtId="0" fontId="20" fillId="0" borderId="17" xfId="0" applyFont="1" applyBorder="1" applyAlignment="1">
      <alignment horizontal="right"/>
    </xf>
    <xf numFmtId="44" fontId="19" fillId="0" borderId="45" xfId="1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4" fontId="20" fillId="0" borderId="0" xfId="1" applyFont="1" applyFill="1" applyBorder="1" applyAlignment="1">
      <alignment horizontal="center"/>
    </xf>
    <xf numFmtId="44" fontId="20" fillId="0" borderId="0" xfId="1" applyFont="1" applyFill="1" applyBorder="1"/>
    <xf numFmtId="0" fontId="20" fillId="0" borderId="0" xfId="0" applyFont="1" applyFill="1" applyBorder="1"/>
    <xf numFmtId="0" fontId="20" fillId="0" borderId="0" xfId="0" applyFont="1" applyFill="1"/>
    <xf numFmtId="0" fontId="20" fillId="7" borderId="0" xfId="0" applyFont="1" applyFill="1" applyBorder="1" applyAlignment="1">
      <alignment horizontal="center"/>
    </xf>
    <xf numFmtId="44" fontId="20" fillId="7" borderId="0" xfId="1" applyFont="1" applyFill="1" applyBorder="1" applyAlignment="1">
      <alignment horizontal="center"/>
    </xf>
    <xf numFmtId="44" fontId="20" fillId="7" borderId="0" xfId="1" applyFont="1" applyFill="1" applyBorder="1"/>
    <xf numFmtId="0" fontId="20" fillId="7" borderId="0" xfId="0" applyFont="1" applyFill="1" applyBorder="1"/>
    <xf numFmtId="0" fontId="48" fillId="0" borderId="0" xfId="0" applyFont="1" applyBorder="1" applyAlignment="1">
      <alignment horizontal="center"/>
    </xf>
    <xf numFmtId="44" fontId="48" fillId="0" borderId="0" xfId="1" applyFont="1" applyBorder="1" applyAlignment="1">
      <alignment horizontal="center"/>
    </xf>
    <xf numFmtId="44" fontId="48" fillId="0" borderId="0" xfId="1" applyFont="1" applyBorder="1"/>
    <xf numFmtId="8" fontId="48" fillId="0" borderId="0" xfId="0" applyNumberFormat="1" applyFont="1" applyBorder="1"/>
    <xf numFmtId="0" fontId="48" fillId="0" borderId="0" xfId="0" applyFont="1" applyBorder="1"/>
    <xf numFmtId="8" fontId="20" fillId="0" borderId="0" xfId="0" applyNumberFormat="1" applyFont="1" applyBorder="1"/>
    <xf numFmtId="0" fontId="20" fillId="8" borderId="0" xfId="0" applyFont="1" applyFill="1" applyBorder="1" applyAlignment="1">
      <alignment horizontal="left"/>
    </xf>
    <xf numFmtId="44" fontId="20" fillId="8" borderId="0" xfId="1" applyFont="1" applyFill="1" applyBorder="1" applyAlignment="1">
      <alignment horizontal="center"/>
    </xf>
    <xf numFmtId="44" fontId="20" fillId="8" borderId="0" xfId="1" applyFont="1" applyFill="1" applyBorder="1"/>
    <xf numFmtId="8" fontId="20" fillId="8" borderId="0" xfId="0" applyNumberFormat="1" applyFont="1" applyFill="1" applyBorder="1"/>
    <xf numFmtId="9" fontId="20" fillId="8" borderId="0" xfId="0" applyNumberFormat="1" applyFont="1" applyFill="1" applyBorder="1"/>
    <xf numFmtId="9" fontId="20" fillId="0" borderId="0" xfId="0" applyNumberFormat="1" applyFont="1" applyBorder="1"/>
    <xf numFmtId="0" fontId="20" fillId="7" borderId="0" xfId="0" applyFont="1" applyFill="1" applyBorder="1" applyAlignment="1">
      <alignment horizontal="left"/>
    </xf>
    <xf numFmtId="0" fontId="20" fillId="9" borderId="0" xfId="0" applyFont="1" applyFill="1" applyBorder="1"/>
    <xf numFmtId="0" fontId="20" fillId="10" borderId="0" xfId="0" applyFont="1" applyFill="1" applyBorder="1" applyAlignment="1">
      <alignment horizontal="left"/>
    </xf>
    <xf numFmtId="44" fontId="20" fillId="10" borderId="0" xfId="1" applyFont="1" applyFill="1" applyBorder="1" applyAlignment="1">
      <alignment horizontal="center"/>
    </xf>
    <xf numFmtId="44" fontId="20" fillId="10" borderId="0" xfId="1" applyFont="1" applyFill="1" applyBorder="1"/>
    <xf numFmtId="0" fontId="20" fillId="10" borderId="0" xfId="0" applyFont="1" applyFill="1" applyBorder="1"/>
    <xf numFmtId="6" fontId="20" fillId="0" borderId="0" xfId="0" applyNumberFormat="1" applyFont="1"/>
    <xf numFmtId="0" fontId="27" fillId="0" borderId="0" xfId="0" applyFont="1" applyBorder="1" applyAlignment="1">
      <alignment horizontal="left"/>
    </xf>
    <xf numFmtId="44" fontId="27" fillId="0" borderId="0" xfId="1" applyFont="1" applyBorder="1" applyAlignment="1">
      <alignment horizontal="center"/>
    </xf>
    <xf numFmtId="44" fontId="27" fillId="0" borderId="0" xfId="1" applyFont="1" applyBorder="1"/>
    <xf numFmtId="8" fontId="27" fillId="0" borderId="0" xfId="0" applyNumberFormat="1" applyFont="1" applyBorder="1"/>
    <xf numFmtId="0" fontId="59" fillId="0" borderId="0" xfId="0" applyFont="1"/>
    <xf numFmtId="14" fontId="16" fillId="0" borderId="38" xfId="0" applyNumberFormat="1" applyFont="1" applyBorder="1"/>
    <xf numFmtId="0" fontId="16" fillId="0" borderId="43" xfId="0" applyFont="1" applyBorder="1"/>
    <xf numFmtId="14" fontId="16" fillId="0" borderId="3" xfId="0" applyNumberFormat="1" applyFont="1" applyBorder="1"/>
    <xf numFmtId="0" fontId="16" fillId="0" borderId="18" xfId="0" applyFont="1" applyBorder="1"/>
    <xf numFmtId="0" fontId="16" fillId="0" borderId="10" xfId="0" applyFont="1" applyBorder="1"/>
    <xf numFmtId="0" fontId="16" fillId="0" borderId="11" xfId="0" applyFont="1" applyBorder="1"/>
    <xf numFmtId="14" fontId="16" fillId="0" borderId="11" xfId="0" applyNumberFormat="1" applyFont="1" applyBorder="1"/>
    <xf numFmtId="0" fontId="16" fillId="0" borderId="5" xfId="0" applyFont="1" applyBorder="1"/>
    <xf numFmtId="14" fontId="16" fillId="0" borderId="32" xfId="0" applyNumberFormat="1" applyFont="1" applyBorder="1"/>
    <xf numFmtId="0" fontId="16" fillId="0" borderId="13" xfId="0" applyFont="1" applyBorder="1"/>
    <xf numFmtId="0" fontId="16" fillId="0" borderId="79" xfId="0" applyFont="1" applyBorder="1"/>
    <xf numFmtId="0" fontId="16" fillId="0" borderId="80" xfId="0" applyFont="1" applyBorder="1"/>
    <xf numFmtId="0" fontId="16" fillId="0" borderId="81" xfId="0" applyFont="1" applyBorder="1"/>
    <xf numFmtId="8" fontId="16" fillId="0" borderId="82" xfId="0" applyNumberFormat="1" applyFont="1" applyBorder="1"/>
    <xf numFmtId="8" fontId="16" fillId="0" borderId="2" xfId="0" applyNumberFormat="1" applyFont="1" applyBorder="1"/>
    <xf numFmtId="8" fontId="16" fillId="0" borderId="16" xfId="0" applyNumberFormat="1" applyFont="1" applyBorder="1"/>
    <xf numFmtId="0" fontId="22" fillId="0" borderId="56" xfId="0" applyFont="1" applyBorder="1"/>
    <xf numFmtId="8" fontId="16" fillId="0" borderId="83" xfId="0" applyNumberFormat="1" applyFont="1" applyBorder="1"/>
    <xf numFmtId="8" fontId="16" fillId="0" borderId="43" xfId="0" applyNumberFormat="1" applyFont="1" applyBorder="1"/>
    <xf numFmtId="14" fontId="16" fillId="0" borderId="84" xfId="0" applyNumberFormat="1" applyFont="1" applyBorder="1"/>
    <xf numFmtId="14" fontId="16" fillId="0" borderId="78" xfId="0" applyNumberFormat="1" applyFont="1" applyBorder="1"/>
    <xf numFmtId="0" fontId="16" fillId="0" borderId="78" xfId="0" applyFont="1" applyBorder="1"/>
    <xf numFmtId="14" fontId="16" fillId="0" borderId="85" xfId="0" applyNumberFormat="1" applyFont="1" applyBorder="1"/>
    <xf numFmtId="9" fontId="16" fillId="0" borderId="3" xfId="0" applyNumberFormat="1" applyFont="1" applyBorder="1"/>
    <xf numFmtId="0" fontId="16" fillId="0" borderId="86" xfId="0" applyFont="1" applyBorder="1"/>
    <xf numFmtId="8" fontId="16" fillId="0" borderId="87" xfId="0" applyNumberFormat="1" applyFont="1" applyBorder="1"/>
    <xf numFmtId="0" fontId="28" fillId="0" borderId="0" xfId="0" applyFont="1"/>
    <xf numFmtId="0" fontId="16" fillId="0" borderId="88" xfId="0" applyFont="1" applyBorder="1"/>
    <xf numFmtId="8" fontId="16" fillId="0" borderId="89" xfId="0" applyNumberFormat="1" applyFont="1" applyBorder="1"/>
    <xf numFmtId="0" fontId="16" fillId="0" borderId="90" xfId="0" applyFont="1" applyBorder="1"/>
    <xf numFmtId="8" fontId="16" fillId="0" borderId="91" xfId="0" applyNumberFormat="1" applyFont="1" applyBorder="1"/>
    <xf numFmtId="0" fontId="16" fillId="0" borderId="92" xfId="0" applyFont="1" applyBorder="1"/>
    <xf numFmtId="8" fontId="16" fillId="0" borderId="93" xfId="0" applyNumberFormat="1" applyFont="1" applyBorder="1"/>
    <xf numFmtId="0" fontId="16" fillId="0" borderId="94" xfId="0" applyFont="1" applyBorder="1"/>
    <xf numFmtId="44" fontId="23" fillId="0" borderId="74" xfId="1" applyFont="1" applyBorder="1"/>
    <xf numFmtId="0" fontId="19" fillId="0" borderId="0" xfId="0" applyFont="1"/>
    <xf numFmtId="42" fontId="16" fillId="3" borderId="17" xfId="0" applyNumberFormat="1" applyFont="1" applyFill="1" applyBorder="1" applyAlignment="1">
      <alignment horizontal="center"/>
    </xf>
    <xf numFmtId="42" fontId="19" fillId="3" borderId="17" xfId="0" applyNumberFormat="1" applyFont="1" applyFill="1" applyBorder="1" applyAlignment="1">
      <alignment horizontal="center"/>
    </xf>
    <xf numFmtId="42" fontId="16" fillId="3" borderId="17" xfId="0" applyNumberFormat="1" applyFont="1" applyFill="1" applyBorder="1"/>
    <xf numFmtId="42" fontId="16" fillId="3" borderId="23" xfId="0" applyNumberFormat="1" applyFont="1" applyFill="1" applyBorder="1"/>
    <xf numFmtId="0" fontId="5" fillId="4" borderId="38" xfId="0" applyFont="1" applyFill="1" applyBorder="1"/>
    <xf numFmtId="44" fontId="20" fillId="0" borderId="3" xfId="1" applyNumberFormat="1" applyFont="1" applyBorder="1"/>
    <xf numFmtId="0" fontId="20" fillId="0" borderId="0" xfId="0" applyFont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0" fillId="2" borderId="37" xfId="0" applyFont="1" applyFill="1" applyBorder="1"/>
    <xf numFmtId="42" fontId="20" fillId="2" borderId="43" xfId="0" applyNumberFormat="1" applyFont="1" applyFill="1" applyBorder="1"/>
    <xf numFmtId="44" fontId="20" fillId="0" borderId="0" xfId="0" applyNumberFormat="1" applyFont="1"/>
    <xf numFmtId="42" fontId="20" fillId="0" borderId="38" xfId="0" applyNumberFormat="1" applyFont="1" applyFill="1" applyBorder="1"/>
    <xf numFmtId="42" fontId="16" fillId="0" borderId="95" xfId="0" applyNumberFormat="1" applyFont="1" applyFill="1" applyBorder="1"/>
    <xf numFmtId="0" fontId="32" fillId="0" borderId="0" xfId="0" applyFont="1" applyAlignment="1">
      <alignment horizontal="center" vertical="center"/>
    </xf>
    <xf numFmtId="0" fontId="16" fillId="2" borderId="1" xfId="0" applyFont="1" applyFill="1" applyBorder="1"/>
    <xf numFmtId="42" fontId="16" fillId="0" borderId="3" xfId="0" applyNumberFormat="1" applyFont="1" applyFill="1" applyBorder="1"/>
    <xf numFmtId="42" fontId="16" fillId="2" borderId="2" xfId="0" applyNumberFormat="1" applyFont="1" applyFill="1" applyBorder="1"/>
    <xf numFmtId="0" fontId="16" fillId="2" borderId="4" xfId="0" applyFont="1" applyFill="1" applyBorder="1"/>
    <xf numFmtId="42" fontId="16" fillId="0" borderId="32" xfId="0" applyNumberFormat="1" applyFont="1" applyFill="1" applyBorder="1"/>
    <xf numFmtId="42" fontId="16" fillId="2" borderId="13" xfId="0" applyNumberFormat="1" applyFont="1" applyFill="1" applyBorder="1"/>
    <xf numFmtId="0" fontId="16" fillId="2" borderId="37" xfId="0" applyFont="1" applyFill="1" applyBorder="1"/>
    <xf numFmtId="42" fontId="16" fillId="0" borderId="38" xfId="0" applyNumberFormat="1" applyFont="1" applyFill="1" applyBorder="1"/>
    <xf numFmtId="42" fontId="16" fillId="2" borderId="43" xfId="0" applyNumberFormat="1" applyFont="1" applyFill="1" applyBorder="1"/>
    <xf numFmtId="0" fontId="16" fillId="2" borderId="10" xfId="0" applyFont="1" applyFill="1" applyBorder="1"/>
    <xf numFmtId="42" fontId="16" fillId="0" borderId="11" xfId="0" applyNumberFormat="1" applyFont="1" applyFill="1" applyBorder="1"/>
    <xf numFmtId="42" fontId="16" fillId="0" borderId="75" xfId="0" applyNumberFormat="1" applyFont="1" applyFill="1" applyBorder="1"/>
    <xf numFmtId="42" fontId="16" fillId="2" borderId="5" xfId="0" applyNumberFormat="1" applyFont="1" applyFill="1" applyBorder="1"/>
    <xf numFmtId="0" fontId="16" fillId="2" borderId="6" xfId="0" applyFont="1" applyFill="1" applyBorder="1"/>
    <xf numFmtId="42" fontId="16" fillId="0" borderId="7" xfId="0" applyNumberFormat="1" applyFont="1" applyFill="1" applyBorder="1"/>
    <xf numFmtId="42" fontId="16" fillId="2" borderId="8" xfId="0" applyNumberFormat="1" applyFont="1" applyFill="1" applyBorder="1"/>
    <xf numFmtId="0" fontId="16" fillId="2" borderId="37" xfId="0" applyFont="1" applyFill="1" applyBorder="1" applyAlignment="1">
      <alignment wrapText="1"/>
    </xf>
    <xf numFmtId="0" fontId="16" fillId="0" borderId="52" xfId="0" applyFont="1" applyBorder="1"/>
    <xf numFmtId="8" fontId="0" fillId="0" borderId="38" xfId="0" applyNumberFormat="1" applyBorder="1" applyAlignment="1">
      <alignment horizontal="center"/>
    </xf>
    <xf numFmtId="8" fontId="0" fillId="0" borderId="43" xfId="0" applyNumberForma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8" fontId="15" fillId="0" borderId="7" xfId="0" applyNumberFormat="1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44" fontId="15" fillId="0" borderId="9" xfId="0" applyNumberFormat="1" applyFont="1" applyBorder="1" applyAlignment="1">
      <alignment horizontal="center"/>
    </xf>
    <xf numFmtId="44" fontId="21" fillId="0" borderId="34" xfId="0" applyNumberFormat="1" applyFont="1" applyBorder="1" applyAlignment="1">
      <alignment horizontal="center"/>
    </xf>
    <xf numFmtId="44" fontId="7" fillId="0" borderId="34" xfId="0" applyNumberFormat="1" applyFont="1" applyBorder="1" applyAlignment="1">
      <alignment horizontal="center"/>
    </xf>
    <xf numFmtId="8" fontId="15" fillId="2" borderId="7" xfId="0" applyNumberFormat="1" applyFont="1" applyFill="1" applyBorder="1" applyAlignment="1">
      <alignment horizontal="center"/>
    </xf>
    <xf numFmtId="8" fontId="15" fillId="0" borderId="8" xfId="0" applyNumberFormat="1" applyFont="1" applyBorder="1" applyAlignment="1">
      <alignment horizontal="center"/>
    </xf>
    <xf numFmtId="44" fontId="15" fillId="2" borderId="9" xfId="0" applyNumberFormat="1" applyFont="1" applyFill="1" applyBorder="1" applyAlignment="1">
      <alignment horizontal="center"/>
    </xf>
    <xf numFmtId="44" fontId="0" fillId="2" borderId="16" xfId="0" applyNumberFormat="1" applyFill="1" applyBorder="1" applyAlignment="1">
      <alignment horizontal="center"/>
    </xf>
    <xf numFmtId="8" fontId="0" fillId="2" borderId="8" xfId="0" applyNumberFormat="1" applyFill="1" applyBorder="1" applyAlignment="1">
      <alignment horizontal="center"/>
    </xf>
    <xf numFmtId="44" fontId="7" fillId="2" borderId="34" xfId="0" applyNumberFormat="1" applyFont="1" applyFill="1" applyBorder="1" applyAlignment="1">
      <alignment horizontal="center"/>
    </xf>
    <xf numFmtId="0" fontId="63" fillId="0" borderId="37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5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1" fillId="0" borderId="61" xfId="0" applyFont="1" applyBorder="1" applyAlignment="1">
      <alignment horizontal="centerContinuous"/>
    </xf>
    <xf numFmtId="0" fontId="0" fillId="0" borderId="61" xfId="0" applyBorder="1" applyAlignment="1">
      <alignment horizontal="centerContinuous"/>
    </xf>
    <xf numFmtId="0" fontId="21" fillId="0" borderId="88" xfId="0" applyFont="1" applyBorder="1" applyAlignment="1">
      <alignment horizontal="left" vertical="center"/>
    </xf>
    <xf numFmtId="0" fontId="0" fillId="0" borderId="60" xfId="0" applyBorder="1" applyAlignment="1">
      <alignment horizontal="centerContinuous" vertical="center"/>
    </xf>
    <xf numFmtId="0" fontId="0" fillId="0" borderId="60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96" xfId="0" applyBorder="1" applyAlignment="1">
      <alignment vertical="center"/>
    </xf>
    <xf numFmtId="0" fontId="0" fillId="0" borderId="72" xfId="0" applyBorder="1" applyAlignment="1">
      <alignment vertical="center"/>
    </xf>
    <xf numFmtId="0" fontId="7" fillId="0" borderId="72" xfId="0" applyFont="1" applyBorder="1" applyAlignment="1">
      <alignment horizontal="right" vertical="center"/>
    </xf>
    <xf numFmtId="0" fontId="21" fillId="0" borderId="34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72" xfId="0" applyFont="1" applyBorder="1" applyAlignment="1">
      <alignment horizontal="right" vertical="center"/>
    </xf>
    <xf numFmtId="0" fontId="0" fillId="0" borderId="74" xfId="0" applyBorder="1"/>
    <xf numFmtId="0" fontId="21" fillId="11" borderId="34" xfId="0" applyFont="1" applyFill="1" applyBorder="1" applyAlignment="1">
      <alignment horizontal="center" vertical="center"/>
    </xf>
    <xf numFmtId="164" fontId="0" fillId="11" borderId="34" xfId="0" applyNumberFormat="1" applyFill="1" applyBorder="1" applyAlignment="1">
      <alignment horizontal="center" vertical="center"/>
    </xf>
    <xf numFmtId="164" fontId="0" fillId="11" borderId="97" xfId="0" applyNumberFormat="1" applyFill="1" applyBorder="1" applyAlignment="1">
      <alignment horizontal="center" vertical="center"/>
    </xf>
    <xf numFmtId="0" fontId="0" fillId="0" borderId="72" xfId="0" applyBorder="1" applyAlignment="1">
      <alignment horizontal="right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97" xfId="0" applyNumberFormat="1" applyBorder="1" applyAlignment="1">
      <alignment horizontal="center" vertical="center"/>
    </xf>
    <xf numFmtId="0" fontId="0" fillId="0" borderId="94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1" xfId="0" applyBorder="1" applyAlignment="1">
      <alignment horizontal="right" vertical="center"/>
    </xf>
    <xf numFmtId="164" fontId="0" fillId="0" borderId="98" xfId="0" applyNumberFormat="1" applyBorder="1" applyAlignment="1">
      <alignment horizontal="center" vertical="center"/>
    </xf>
    <xf numFmtId="164" fontId="0" fillId="0" borderId="99" xfId="0" applyNumberForma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164" fontId="0" fillId="11" borderId="74" xfId="0" applyNumberFormat="1" applyFill="1" applyBorder="1" applyAlignment="1">
      <alignment horizontal="center" vertical="center"/>
    </xf>
    <xf numFmtId="164" fontId="0" fillId="0" borderId="74" xfId="0" applyNumberFormat="1" applyBorder="1" applyAlignment="1">
      <alignment horizontal="center" vertical="center"/>
    </xf>
    <xf numFmtId="164" fontId="0" fillId="0" borderId="100" xfId="0" applyNumberFormat="1" applyBorder="1" applyAlignment="1">
      <alignment horizontal="center" vertical="center"/>
    </xf>
    <xf numFmtId="4" fontId="4" fillId="12" borderId="11" xfId="0" applyNumberFormat="1" applyFont="1" applyFill="1" applyBorder="1"/>
    <xf numFmtId="44" fontId="4" fillId="12" borderId="11" xfId="1" applyFont="1" applyFill="1" applyBorder="1"/>
    <xf numFmtId="0" fontId="4" fillId="12" borderId="5" xfId="0" applyFont="1" applyFill="1" applyBorder="1"/>
    <xf numFmtId="0" fontId="31" fillId="2" borderId="17" xfId="0" applyFont="1" applyFill="1" applyBorder="1" applyAlignment="1">
      <alignment horizontal="center"/>
    </xf>
    <xf numFmtId="0" fontId="20" fillId="0" borderId="17" xfId="0" applyFont="1" applyFill="1" applyBorder="1" applyAlignment="1">
      <alignment vertical="top" wrapText="1"/>
    </xf>
    <xf numFmtId="44" fontId="20" fillId="0" borderId="17" xfId="1" applyNumberFormat="1" applyFont="1" applyFill="1" applyBorder="1" applyAlignment="1">
      <alignment vertical="top"/>
    </xf>
    <xf numFmtId="0" fontId="20" fillId="0" borderId="101" xfId="0" applyFont="1" applyFill="1" applyBorder="1" applyAlignment="1">
      <alignment vertical="top" wrapText="1"/>
    </xf>
    <xf numFmtId="44" fontId="20" fillId="0" borderId="101" xfId="1" applyNumberFormat="1" applyFont="1" applyFill="1" applyBorder="1" applyAlignment="1">
      <alignment vertical="top"/>
    </xf>
    <xf numFmtId="44" fontId="20" fillId="0" borderId="101" xfId="1" applyNumberFormat="1" applyFont="1" applyFill="1" applyBorder="1"/>
    <xf numFmtId="44" fontId="20" fillId="0" borderId="17" xfId="1" applyNumberFormat="1" applyFont="1" applyFill="1" applyBorder="1" applyAlignment="1">
      <alignment horizontal="center"/>
    </xf>
    <xf numFmtId="0" fontId="15" fillId="0" borderId="0" xfId="2"/>
    <xf numFmtId="0" fontId="15" fillId="0" borderId="0" xfId="2" applyBorder="1"/>
    <xf numFmtId="0" fontId="16" fillId="0" borderId="0" xfId="2" applyFont="1" applyBorder="1" applyAlignment="1">
      <alignment textRotation="44"/>
    </xf>
    <xf numFmtId="0" fontId="16" fillId="0" borderId="0" xfId="2" applyFont="1" applyBorder="1"/>
    <xf numFmtId="165" fontId="15" fillId="0" borderId="0" xfId="2" applyNumberFormat="1" applyBorder="1" applyAlignment="1">
      <alignment horizontal="center"/>
    </xf>
    <xf numFmtId="0" fontId="7" fillId="0" borderId="34" xfId="2" applyFont="1" applyBorder="1" applyAlignment="1"/>
    <xf numFmtId="0" fontId="7" fillId="0" borderId="0" xfId="2" applyFont="1" applyBorder="1"/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7" fillId="0" borderId="0" xfId="2" applyFont="1"/>
    <xf numFmtId="0" fontId="22" fillId="0" borderId="34" xfId="2" applyFont="1" applyBorder="1" applyAlignment="1"/>
    <xf numFmtId="165" fontId="7" fillId="0" borderId="34" xfId="2" applyNumberFormat="1" applyFont="1" applyBorder="1" applyAlignment="1">
      <alignment horizontal="center"/>
    </xf>
    <xf numFmtId="165" fontId="15" fillId="0" borderId="0" xfId="2" applyNumberFormat="1" applyBorder="1"/>
    <xf numFmtId="164" fontId="15" fillId="0" borderId="0" xfId="2" applyNumberFormat="1" applyBorder="1"/>
    <xf numFmtId="165" fontId="15" fillId="0" borderId="0" xfId="2" applyNumberFormat="1" applyFill="1" applyBorder="1"/>
    <xf numFmtId="0" fontId="15" fillId="0" borderId="0" xfId="2" applyFont="1" applyBorder="1"/>
    <xf numFmtId="0" fontId="15" fillId="0" borderId="102" xfId="0" applyNumberFormat="1" applyFont="1" applyBorder="1" applyAlignment="1">
      <alignment horizontal="center"/>
    </xf>
    <xf numFmtId="0" fontId="22" fillId="0" borderId="103" xfId="0" applyFont="1" applyBorder="1" applyAlignment="1">
      <alignment horizontal="left"/>
    </xf>
    <xf numFmtId="0" fontId="16" fillId="0" borderId="102" xfId="0" applyNumberFormat="1" applyFont="1" applyFill="1" applyBorder="1" applyAlignment="1">
      <alignment horizontal="center"/>
    </xf>
    <xf numFmtId="0" fontId="16" fillId="0" borderId="103" xfId="0" applyFont="1" applyFill="1" applyBorder="1" applyAlignment="1">
      <alignment horizontal="left"/>
    </xf>
    <xf numFmtId="0" fontId="66" fillId="0" borderId="34" xfId="0" applyNumberFormat="1" applyFont="1" applyBorder="1" applyAlignment="1">
      <alignment horizontal="center" vertical="center"/>
    </xf>
    <xf numFmtId="0" fontId="23" fillId="1" borderId="17" xfId="0" applyFont="1" applyFill="1" applyBorder="1" applyAlignment="1">
      <alignment horizontal="left"/>
    </xf>
    <xf numFmtId="44" fontId="23" fillId="1" borderId="17" xfId="1" applyFont="1" applyFill="1" applyBorder="1"/>
    <xf numFmtId="0" fontId="23" fillId="1" borderId="17" xfId="0" applyFont="1" applyFill="1" applyBorder="1"/>
    <xf numFmtId="44" fontId="23" fillId="1" borderId="17" xfId="0" applyNumberFormat="1" applyFont="1" applyFill="1" applyBorder="1" applyAlignment="1">
      <alignment horizontal="center"/>
    </xf>
    <xf numFmtId="44" fontId="23" fillId="1" borderId="17" xfId="1" applyNumberFormat="1" applyFont="1" applyFill="1" applyBorder="1" applyAlignment="1">
      <alignment horizontal="center"/>
    </xf>
    <xf numFmtId="44" fontId="20" fillId="1" borderId="17" xfId="1" applyNumberFormat="1" applyFont="1" applyFill="1" applyBorder="1" applyAlignment="1">
      <alignment horizontal="center"/>
    </xf>
    <xf numFmtId="44" fontId="20" fillId="1" borderId="17" xfId="0" applyNumberFormat="1" applyFont="1" applyFill="1" applyBorder="1" applyAlignment="1">
      <alignment horizontal="center"/>
    </xf>
    <xf numFmtId="0" fontId="20" fillId="1" borderId="0" xfId="0" applyFont="1" applyFill="1" applyBorder="1" applyAlignment="1">
      <alignment horizontal="left"/>
    </xf>
    <xf numFmtId="44" fontId="20" fillId="1" borderId="0" xfId="1" applyFont="1" applyFill="1" applyBorder="1" applyAlignment="1">
      <alignment horizontal="center"/>
    </xf>
    <xf numFmtId="44" fontId="20" fillId="1" borderId="17" xfId="1" applyFont="1" applyFill="1" applyBorder="1"/>
    <xf numFmtId="0" fontId="16" fillId="0" borderId="104" xfId="0" applyFont="1" applyBorder="1"/>
    <xf numFmtId="0" fontId="38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44" fontId="16" fillId="0" borderId="12" xfId="0" applyNumberFormat="1" applyFont="1" applyBorder="1" applyAlignment="1">
      <alignment horizontal="left"/>
    </xf>
    <xf numFmtId="44" fontId="16" fillId="0" borderId="105" xfId="0" applyNumberFormat="1" applyFont="1" applyBorder="1" applyAlignment="1">
      <alignment horizontal="left"/>
    </xf>
    <xf numFmtId="44" fontId="16" fillId="0" borderId="106" xfId="0" applyNumberFormat="1" applyFont="1" applyBorder="1" applyAlignment="1">
      <alignment horizontal="left"/>
    </xf>
    <xf numFmtId="44" fontId="16" fillId="0" borderId="12" xfId="0" applyNumberFormat="1" applyFont="1" applyFill="1" applyBorder="1" applyAlignment="1">
      <alignment horizontal="left"/>
    </xf>
    <xf numFmtId="44" fontId="16" fillId="0" borderId="12" xfId="0" applyNumberFormat="1" applyFont="1" applyFill="1" applyBorder="1" applyAlignment="1"/>
    <xf numFmtId="44" fontId="16" fillId="0" borderId="107" xfId="0" applyNumberFormat="1" applyFont="1" applyFill="1" applyBorder="1" applyAlignment="1">
      <alignment horizontal="left"/>
    </xf>
    <xf numFmtId="44" fontId="16" fillId="0" borderId="105" xfId="0" applyNumberFormat="1" applyFont="1" applyFill="1" applyBorder="1" applyAlignment="1">
      <alignment horizontal="left"/>
    </xf>
    <xf numFmtId="44" fontId="16" fillId="0" borderId="106" xfId="0" applyNumberFormat="1" applyFont="1" applyFill="1" applyBorder="1" applyAlignment="1">
      <alignment horizontal="left"/>
    </xf>
    <xf numFmtId="44" fontId="16" fillId="0" borderId="108" xfId="0" applyNumberFormat="1" applyFont="1" applyFill="1" applyBorder="1" applyAlignment="1">
      <alignment horizontal="left"/>
    </xf>
    <xf numFmtId="44" fontId="16" fillId="0" borderId="109" xfId="0" applyNumberFormat="1" applyFont="1" applyFill="1" applyBorder="1" applyAlignment="1">
      <alignment horizontal="left"/>
    </xf>
    <xf numFmtId="44" fontId="16" fillId="0" borderId="110" xfId="0" applyNumberFormat="1" applyFont="1" applyFill="1" applyBorder="1" applyAlignment="1">
      <alignment horizontal="left"/>
    </xf>
    <xf numFmtId="44" fontId="16" fillId="0" borderId="76" xfId="0" applyNumberFormat="1" applyFont="1" applyBorder="1" applyAlignment="1">
      <alignment horizontal="left"/>
    </xf>
    <xf numFmtId="44" fontId="16" fillId="0" borderId="107" xfId="0" applyNumberFormat="1" applyFont="1" applyBorder="1"/>
    <xf numFmtId="44" fontId="16" fillId="0" borderId="111" xfId="0" applyNumberFormat="1" applyFont="1" applyBorder="1"/>
    <xf numFmtId="0" fontId="42" fillId="0" borderId="48" xfId="0" applyFont="1" applyBorder="1" applyAlignment="1">
      <alignment horizontal="center" wrapText="1"/>
    </xf>
    <xf numFmtId="42" fontId="16" fillId="0" borderId="44" xfId="0" applyNumberFormat="1" applyFont="1" applyBorder="1"/>
    <xf numFmtId="44" fontId="16" fillId="0" borderId="112" xfId="0" applyNumberFormat="1" applyFont="1" applyFill="1" applyBorder="1" applyAlignment="1">
      <alignment horizontal="left"/>
    </xf>
    <xf numFmtId="42" fontId="16" fillId="0" borderId="113" xfId="1" applyNumberFormat="1" applyFont="1" applyBorder="1"/>
    <xf numFmtId="0" fontId="42" fillId="0" borderId="74" xfId="0" applyFont="1" applyBorder="1" applyAlignment="1">
      <alignment horizontal="center" wrapText="1"/>
    </xf>
    <xf numFmtId="42" fontId="16" fillId="0" borderId="49" xfId="0" applyNumberFormat="1" applyFont="1" applyBorder="1" applyAlignment="1">
      <alignment horizontal="center" wrapText="1"/>
    </xf>
    <xf numFmtId="42" fontId="16" fillId="0" borderId="39" xfId="1" applyNumberFormat="1" applyFont="1" applyBorder="1"/>
    <xf numFmtId="42" fontId="16" fillId="0" borderId="114" xfId="1" applyNumberFormat="1" applyFont="1" applyFill="1" applyBorder="1"/>
    <xf numFmtId="42" fontId="16" fillId="0" borderId="115" xfId="0" applyNumberFormat="1" applyFont="1" applyBorder="1"/>
    <xf numFmtId="42" fontId="16" fillId="0" borderId="49" xfId="0" applyNumberFormat="1" applyFont="1" applyBorder="1"/>
    <xf numFmtId="42" fontId="16" fillId="0" borderId="40" xfId="0" applyNumberFormat="1" applyFont="1" applyBorder="1"/>
    <xf numFmtId="42" fontId="16" fillId="0" borderId="116" xfId="1" quotePrefix="1" applyNumberFormat="1" applyFont="1" applyFill="1" applyBorder="1"/>
    <xf numFmtId="42" fontId="16" fillId="0" borderId="39" xfId="1" quotePrefix="1" applyNumberFormat="1" applyFont="1" applyFill="1" applyBorder="1"/>
    <xf numFmtId="42" fontId="16" fillId="0" borderId="40" xfId="1" applyNumberFormat="1" applyFont="1" applyBorder="1"/>
    <xf numFmtId="42" fontId="16" fillId="0" borderId="49" xfId="1" applyNumberFormat="1" applyFont="1" applyBorder="1"/>
    <xf numFmtId="42" fontId="16" fillId="0" borderId="39" xfId="1" applyNumberFormat="1" applyFont="1" applyFill="1" applyBorder="1" applyAlignment="1">
      <alignment horizontal="right"/>
    </xf>
    <xf numFmtId="42" fontId="16" fillId="0" borderId="39" xfId="1" applyNumberFormat="1" applyFont="1" applyFill="1" applyBorder="1"/>
    <xf numFmtId="42" fontId="16" fillId="0" borderId="40" xfId="1" applyNumberFormat="1" applyFont="1" applyFill="1" applyBorder="1"/>
    <xf numFmtId="42" fontId="16" fillId="0" borderId="49" xfId="1" applyNumberFormat="1" applyFont="1" applyFill="1" applyBorder="1"/>
    <xf numFmtId="42" fontId="16" fillId="0" borderId="115" xfId="1" applyNumberFormat="1" applyFont="1" applyFill="1" applyBorder="1"/>
    <xf numFmtId="42" fontId="16" fillId="0" borderId="52" xfId="1" applyNumberFormat="1" applyFont="1" applyFill="1" applyBorder="1"/>
    <xf numFmtId="42" fontId="16" fillId="0" borderId="117" xfId="1" applyNumberFormat="1" applyFont="1" applyBorder="1"/>
    <xf numFmtId="0" fontId="42" fillId="0" borderId="14" xfId="0" applyFont="1" applyBorder="1" applyAlignment="1">
      <alignment horizontal="center" wrapText="1"/>
    </xf>
    <xf numFmtId="44" fontId="16" fillId="0" borderId="14" xfId="0" applyNumberFormat="1" applyFont="1" applyBorder="1" applyAlignment="1">
      <alignment horizontal="left"/>
    </xf>
    <xf numFmtId="44" fontId="16" fillId="0" borderId="14" xfId="0" applyNumberFormat="1" applyFont="1" applyBorder="1"/>
    <xf numFmtId="0" fontId="16" fillId="0" borderId="14" xfId="0" applyFont="1" applyBorder="1"/>
    <xf numFmtId="42" fontId="16" fillId="0" borderId="14" xfId="0" applyNumberFormat="1" applyFont="1" applyBorder="1"/>
    <xf numFmtId="0" fontId="38" fillId="0" borderId="14" xfId="0" applyFont="1" applyBorder="1" applyAlignment="1">
      <alignment horizontal="left" vertical="center"/>
    </xf>
    <xf numFmtId="44" fontId="16" fillId="0" borderId="14" xfId="0" applyNumberFormat="1" applyFont="1" applyFill="1" applyBorder="1" applyAlignment="1">
      <alignment horizontal="left"/>
    </xf>
    <xf numFmtId="44" fontId="16" fillId="0" borderId="14" xfId="0" applyNumberFormat="1" applyFont="1" applyFill="1" applyBorder="1" applyAlignment="1"/>
    <xf numFmtId="42" fontId="16" fillId="0" borderId="14" xfId="1" applyNumberFormat="1" applyFont="1" applyBorder="1"/>
    <xf numFmtId="0" fontId="67" fillId="0" borderId="22" xfId="0" applyFont="1" applyBorder="1" applyAlignment="1">
      <alignment horizontal="left"/>
    </xf>
    <xf numFmtId="44" fontId="67" fillId="0" borderId="17" xfId="1" applyFont="1" applyBorder="1" applyAlignment="1">
      <alignment horizontal="center"/>
    </xf>
    <xf numFmtId="44" fontId="67" fillId="0" borderId="17" xfId="1" applyFont="1" applyBorder="1"/>
    <xf numFmtId="44" fontId="67" fillId="0" borderId="17" xfId="0" applyNumberFormat="1" applyFont="1" applyBorder="1" applyAlignment="1">
      <alignment horizontal="center"/>
    </xf>
    <xf numFmtId="44" fontId="33" fillId="0" borderId="17" xfId="1" applyFont="1" applyBorder="1"/>
    <xf numFmtId="44" fontId="33" fillId="0" borderId="17" xfId="0" applyNumberFormat="1" applyFont="1" applyBorder="1" applyAlignment="1">
      <alignment horizontal="center"/>
    </xf>
    <xf numFmtId="44" fontId="33" fillId="0" borderId="23" xfId="1" applyFont="1" applyBorder="1" applyAlignment="1">
      <alignment horizontal="center"/>
    </xf>
    <xf numFmtId="44" fontId="33" fillId="0" borderId="23" xfId="1" applyFont="1" applyBorder="1" applyAlignment="1">
      <alignment horizontal="left"/>
    </xf>
    <xf numFmtId="44" fontId="33" fillId="0" borderId="23" xfId="0" applyNumberFormat="1" applyFont="1" applyBorder="1" applyAlignment="1">
      <alignment horizontal="center"/>
    </xf>
    <xf numFmtId="0" fontId="33" fillId="0" borderId="17" xfId="1" applyNumberFormat="1" applyFont="1" applyBorder="1" applyAlignment="1">
      <alignment horizontal="center"/>
    </xf>
    <xf numFmtId="164" fontId="33" fillId="0" borderId="17" xfId="0" applyNumberFormat="1" applyFont="1" applyBorder="1"/>
    <xf numFmtId="8" fontId="16" fillId="0" borderId="57" xfId="0" applyNumberFormat="1" applyFont="1" applyBorder="1"/>
    <xf numFmtId="8" fontId="19" fillId="0" borderId="57" xfId="0" applyNumberFormat="1" applyFont="1" applyBorder="1"/>
    <xf numFmtId="0" fontId="16" fillId="2" borderId="3" xfId="0" applyFont="1" applyFill="1" applyBorder="1"/>
    <xf numFmtId="8" fontId="16" fillId="2" borderId="3" xfId="0" applyNumberFormat="1" applyFont="1" applyFill="1" applyBorder="1"/>
    <xf numFmtId="8" fontId="16" fillId="2" borderId="2" xfId="0" applyNumberFormat="1" applyFont="1" applyFill="1" applyBorder="1"/>
    <xf numFmtId="9" fontId="16" fillId="2" borderId="3" xfId="0" applyNumberFormat="1" applyFont="1" applyFill="1" applyBorder="1"/>
    <xf numFmtId="0" fontId="38" fillId="3" borderId="21" xfId="0" applyFont="1" applyFill="1" applyBorder="1" applyAlignment="1">
      <alignment horizontal="center" wrapText="1"/>
    </xf>
    <xf numFmtId="42" fontId="16" fillId="0" borderId="9" xfId="1" applyNumberFormat="1" applyFont="1" applyBorder="1"/>
    <xf numFmtId="0" fontId="16" fillId="0" borderId="7" xfId="0" applyFont="1" applyBorder="1" applyAlignment="1">
      <alignment horizontal="left"/>
    </xf>
    <xf numFmtId="42" fontId="16" fillId="0" borderId="7" xfId="1" applyNumberFormat="1" applyFont="1" applyBorder="1" applyAlignment="1">
      <alignment horizontal="center"/>
    </xf>
    <xf numFmtId="42" fontId="16" fillId="0" borderId="7" xfId="1" applyNumberFormat="1" applyFont="1" applyBorder="1"/>
    <xf numFmtId="42" fontId="16" fillId="3" borderId="101" xfId="0" applyNumberFormat="1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42" fontId="16" fillId="0" borderId="38" xfId="1" applyNumberFormat="1" applyFont="1" applyBorder="1" applyAlignment="1">
      <alignment horizontal="center"/>
    </xf>
    <xf numFmtId="42" fontId="16" fillId="0" borderId="38" xfId="1" applyNumberFormat="1" applyFont="1" applyBorder="1"/>
    <xf numFmtId="42" fontId="16" fillId="3" borderId="2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2" xfId="0" applyFont="1" applyBorder="1" applyAlignment="1">
      <alignment horizontal="left"/>
    </xf>
    <xf numFmtId="42" fontId="16" fillId="0" borderId="32" xfId="1" applyNumberFormat="1" applyFont="1" applyBorder="1" applyAlignment="1">
      <alignment horizontal="center"/>
    </xf>
    <xf numFmtId="42" fontId="16" fillId="0" borderId="32" xfId="1" applyNumberFormat="1" applyFont="1" applyBorder="1"/>
    <xf numFmtId="42" fontId="16" fillId="3" borderId="31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42" fontId="16" fillId="3" borderId="21" xfId="0" applyNumberFormat="1" applyFont="1" applyFill="1" applyBorder="1"/>
    <xf numFmtId="0" fontId="16" fillId="0" borderId="118" xfId="0" applyFont="1" applyBorder="1" applyAlignment="1">
      <alignment horizontal="center"/>
    </xf>
    <xf numFmtId="0" fontId="16" fillId="0" borderId="119" xfId="0" applyFont="1" applyBorder="1" applyAlignment="1">
      <alignment horizontal="left"/>
    </xf>
    <xf numFmtId="42" fontId="16" fillId="0" borderId="119" xfId="1" applyNumberFormat="1" applyFont="1" applyBorder="1" applyAlignment="1">
      <alignment horizontal="center"/>
    </xf>
    <xf numFmtId="42" fontId="16" fillId="0" borderId="119" xfId="1" applyNumberFormat="1" applyFont="1" applyBorder="1" applyAlignment="1">
      <alignment horizontal="left"/>
    </xf>
    <xf numFmtId="42" fontId="16" fillId="3" borderId="120" xfId="0" applyNumberFormat="1" applyFont="1" applyFill="1" applyBorder="1"/>
    <xf numFmtId="0" fontId="16" fillId="0" borderId="121" xfId="0" applyFont="1" applyBorder="1" applyAlignment="1">
      <alignment horizontal="center"/>
    </xf>
    <xf numFmtId="0" fontId="16" fillId="0" borderId="122" xfId="0" applyFont="1" applyBorder="1" applyAlignment="1">
      <alignment horizontal="left"/>
    </xf>
    <xf numFmtId="42" fontId="16" fillId="0" borderId="122" xfId="1" applyNumberFormat="1" applyFont="1" applyBorder="1" applyAlignment="1">
      <alignment horizontal="center"/>
    </xf>
    <xf numFmtId="42" fontId="16" fillId="0" borderId="122" xfId="1" applyNumberFormat="1" applyFont="1" applyBorder="1" applyAlignment="1">
      <alignment horizontal="left"/>
    </xf>
    <xf numFmtId="42" fontId="16" fillId="3" borderId="123" xfId="0" applyNumberFormat="1" applyFont="1" applyFill="1" applyBorder="1"/>
    <xf numFmtId="0" fontId="16" fillId="0" borderId="19" xfId="0" applyFont="1" applyBorder="1" applyAlignment="1">
      <alignment horizontal="center"/>
    </xf>
    <xf numFmtId="0" fontId="16" fillId="2" borderId="14" xfId="0" applyFont="1" applyFill="1" applyBorder="1" applyAlignment="1">
      <alignment horizontal="left"/>
    </xf>
    <xf numFmtId="42" fontId="16" fillId="2" borderId="14" xfId="1" applyNumberFormat="1" applyFont="1" applyFill="1" applyBorder="1" applyAlignment="1">
      <alignment horizontal="center"/>
    </xf>
    <xf numFmtId="42" fontId="16" fillId="2" borderId="14" xfId="1" applyNumberFormat="1" applyFont="1" applyFill="1" applyBorder="1" applyAlignment="1">
      <alignment horizontal="left"/>
    </xf>
    <xf numFmtId="42" fontId="16" fillId="3" borderId="29" xfId="0" applyNumberFormat="1" applyFont="1" applyFill="1" applyBorder="1"/>
    <xf numFmtId="0" fontId="16" fillId="0" borderId="14" xfId="0" applyFont="1" applyBorder="1" applyAlignment="1">
      <alignment horizontal="left"/>
    </xf>
    <xf numFmtId="42" fontId="16" fillId="0" borderId="14" xfId="1" applyNumberFormat="1" applyFont="1" applyBorder="1" applyAlignment="1">
      <alignment horizontal="center"/>
    </xf>
    <xf numFmtId="42" fontId="16" fillId="0" borderId="14" xfId="1" applyNumberFormat="1" applyFont="1" applyBorder="1" applyAlignment="1">
      <alignment horizontal="left"/>
    </xf>
    <xf numFmtId="0" fontId="16" fillId="0" borderId="124" xfId="0" applyFont="1" applyBorder="1" applyAlignment="1">
      <alignment horizontal="center"/>
    </xf>
    <xf numFmtId="0" fontId="16" fillId="0" borderId="125" xfId="0" applyFont="1" applyBorder="1" applyAlignment="1">
      <alignment horizontal="left"/>
    </xf>
    <xf numFmtId="42" fontId="16" fillId="0" borderId="125" xfId="1" applyNumberFormat="1" applyFont="1" applyBorder="1" applyAlignment="1">
      <alignment horizontal="center"/>
    </xf>
    <xf numFmtId="42" fontId="16" fillId="0" borderId="125" xfId="1" applyNumberFormat="1" applyFont="1" applyBorder="1" applyAlignment="1">
      <alignment horizontal="left"/>
    </xf>
    <xf numFmtId="42" fontId="16" fillId="3" borderId="126" xfId="0" applyNumberFormat="1" applyFont="1" applyFill="1" applyBorder="1"/>
    <xf numFmtId="44" fontId="67" fillId="0" borderId="39" xfId="0" applyNumberFormat="1" applyFont="1" applyBorder="1"/>
    <xf numFmtId="44" fontId="67" fillId="0" borderId="2" xfId="1" applyFont="1" applyBorder="1" applyAlignment="1">
      <alignment horizontal="center"/>
    </xf>
    <xf numFmtId="0" fontId="67" fillId="0" borderId="1" xfId="0" applyFont="1" applyBorder="1" applyAlignment="1">
      <alignment horizontal="left"/>
    </xf>
    <xf numFmtId="0" fontId="67" fillId="0" borderId="1" xfId="0" applyFont="1" applyBorder="1" applyAlignment="1"/>
    <xf numFmtId="44" fontId="67" fillId="0" borderId="39" xfId="1" applyFont="1" applyBorder="1" applyAlignment="1">
      <alignment horizontal="left"/>
    </xf>
    <xf numFmtId="0" fontId="33" fillId="0" borderId="17" xfId="0" applyFont="1" applyBorder="1" applyAlignment="1">
      <alignment horizontal="left" vertical="center"/>
    </xf>
    <xf numFmtId="44" fontId="33" fillId="0" borderId="17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left"/>
    </xf>
    <xf numFmtId="44" fontId="33" fillId="0" borderId="29" xfId="1" applyNumberFormat="1" applyFont="1" applyBorder="1" applyAlignment="1">
      <alignment horizontal="center"/>
    </xf>
    <xf numFmtId="44" fontId="33" fillId="0" borderId="29" xfId="1" applyNumberFormat="1" applyFont="1" applyBorder="1"/>
    <xf numFmtId="44" fontId="33" fillId="0" borderId="29" xfId="0" applyNumberFormat="1" applyFont="1" applyBorder="1"/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44" fontId="20" fillId="0" borderId="0" xfId="0" applyNumberFormat="1" applyFont="1" applyBorder="1" applyAlignment="1">
      <alignment horizontal="center" vertical="center"/>
    </xf>
    <xf numFmtId="44" fontId="68" fillId="0" borderId="127" xfId="0" applyNumberFormat="1" applyFont="1" applyBorder="1" applyAlignment="1">
      <alignment horizontal="center" vertical="center"/>
    </xf>
    <xf numFmtId="44" fontId="20" fillId="0" borderId="127" xfId="0" applyNumberFormat="1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4" fontId="20" fillId="0" borderId="0" xfId="0" applyNumberFormat="1" applyFont="1" applyBorder="1"/>
    <xf numFmtId="44" fontId="27" fillId="0" borderId="0" xfId="0" applyNumberFormat="1" applyFont="1" applyBorder="1"/>
    <xf numFmtId="0" fontId="48" fillId="0" borderId="0" xfId="0" applyFont="1"/>
    <xf numFmtId="8" fontId="20" fillId="0" borderId="0" xfId="0" applyNumberFormat="1" applyFont="1" applyFill="1" applyBorder="1"/>
    <xf numFmtId="0" fontId="33" fillId="0" borderId="0" xfId="0" applyFont="1" applyBorder="1" applyAlignment="1">
      <alignment horizontal="center"/>
    </xf>
    <xf numFmtId="8" fontId="20" fillId="0" borderId="73" xfId="0" applyNumberFormat="1" applyFont="1" applyBorder="1"/>
    <xf numFmtId="8" fontId="20" fillId="0" borderId="73" xfId="1" applyNumberFormat="1" applyFont="1" applyBorder="1" applyAlignment="1">
      <alignment horizontal="center"/>
    </xf>
    <xf numFmtId="0" fontId="16" fillId="0" borderId="47" xfId="0" applyFont="1" applyBorder="1"/>
    <xf numFmtId="44" fontId="16" fillId="0" borderId="34" xfId="0" applyNumberFormat="1" applyFont="1" applyBorder="1"/>
    <xf numFmtId="8" fontId="16" fillId="0" borderId="34" xfId="0" applyNumberFormat="1" applyFont="1" applyBorder="1"/>
    <xf numFmtId="0" fontId="71" fillId="0" borderId="6" xfId="0" applyFont="1" applyBorder="1"/>
    <xf numFmtId="0" fontId="71" fillId="0" borderId="7" xfId="0" applyFont="1" applyBorder="1"/>
    <xf numFmtId="8" fontId="72" fillId="0" borderId="7" xfId="0" applyNumberFormat="1" applyFont="1" applyBorder="1"/>
    <xf numFmtId="8" fontId="71" fillId="0" borderId="7" xfId="0" applyNumberFormat="1" applyFont="1" applyBorder="1"/>
    <xf numFmtId="8" fontId="71" fillId="0" borderId="109" xfId="0" applyNumberFormat="1" applyFont="1" applyBorder="1"/>
    <xf numFmtId="8" fontId="71" fillId="0" borderId="8" xfId="0" applyNumberFormat="1" applyFont="1" applyBorder="1"/>
    <xf numFmtId="8" fontId="71" fillId="0" borderId="3" xfId="0" applyNumberFormat="1" applyFont="1" applyBorder="1"/>
    <xf numFmtId="0" fontId="71" fillId="2" borderId="1" xfId="0" applyFont="1" applyFill="1" applyBorder="1"/>
    <xf numFmtId="0" fontId="71" fillId="2" borderId="3" xfId="0" applyFont="1" applyFill="1" applyBorder="1"/>
    <xf numFmtId="8" fontId="71" fillId="2" borderId="3" xfId="0" applyNumberFormat="1" applyFont="1" applyFill="1" applyBorder="1"/>
    <xf numFmtId="8" fontId="71" fillId="2" borderId="2" xfId="0" applyNumberFormat="1" applyFont="1" applyFill="1" applyBorder="1"/>
    <xf numFmtId="9" fontId="71" fillId="2" borderId="3" xfId="0" applyNumberFormat="1" applyFont="1" applyFill="1" applyBorder="1"/>
    <xf numFmtId="0" fontId="71" fillId="0" borderId="1" xfId="0" applyFont="1" applyBorder="1"/>
    <xf numFmtId="0" fontId="71" fillId="0" borderId="3" xfId="0" applyFont="1" applyBorder="1"/>
    <xf numFmtId="8" fontId="71" fillId="0" borderId="13" xfId="0" applyNumberFormat="1" applyFont="1" applyBorder="1"/>
    <xf numFmtId="44" fontId="33" fillId="0" borderId="17" xfId="0" applyNumberFormat="1" applyFont="1" applyBorder="1"/>
    <xf numFmtId="0" fontId="67" fillId="0" borderId="17" xfId="0" applyFont="1" applyBorder="1" applyAlignment="1">
      <alignment horizontal="left"/>
    </xf>
    <xf numFmtId="44" fontId="67" fillId="0" borderId="17" xfId="1" applyNumberFormat="1" applyFont="1" applyBorder="1" applyAlignment="1">
      <alignment horizontal="center"/>
    </xf>
    <xf numFmtId="44" fontId="67" fillId="0" borderId="17" xfId="1" applyNumberFormat="1" applyFont="1" applyBorder="1"/>
    <xf numFmtId="44" fontId="67" fillId="0" borderId="17" xfId="0" applyNumberFormat="1" applyFont="1" applyBorder="1"/>
    <xf numFmtId="49" fontId="5" fillId="4" borderId="21" xfId="1" applyNumberFormat="1" applyFont="1" applyFill="1" applyBorder="1" applyAlignment="1">
      <alignment horizontal="left"/>
    </xf>
    <xf numFmtId="0" fontId="33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right"/>
    </xf>
    <xf numFmtId="164" fontId="33" fillId="0" borderId="101" xfId="0" applyNumberFormat="1" applyFont="1" applyBorder="1"/>
    <xf numFmtId="44" fontId="9" fillId="1" borderId="17" xfId="1" applyFont="1" applyFill="1" applyBorder="1" applyAlignment="1">
      <alignment horizontal="center"/>
    </xf>
    <xf numFmtId="0" fontId="9" fillId="1" borderId="17" xfId="1" applyNumberFormat="1" applyFont="1" applyFill="1" applyBorder="1" applyAlignment="1">
      <alignment horizontal="center"/>
    </xf>
    <xf numFmtId="44" fontId="33" fillId="1" borderId="17" xfId="1" applyFont="1" applyFill="1" applyBorder="1" applyAlignment="1">
      <alignment horizontal="center"/>
    </xf>
    <xf numFmtId="0" fontId="33" fillId="1" borderId="17" xfId="1" applyNumberFormat="1" applyFont="1" applyFill="1" applyBorder="1" applyAlignment="1">
      <alignment horizontal="center"/>
    </xf>
    <xf numFmtId="44" fontId="33" fillId="1" borderId="17" xfId="1" applyNumberFormat="1" applyFont="1" applyFill="1" applyBorder="1" applyAlignment="1">
      <alignment horizontal="center"/>
    </xf>
    <xf numFmtId="44" fontId="33" fillId="1" borderId="17" xfId="1" applyNumberFormat="1" applyFont="1" applyFill="1" applyBorder="1"/>
    <xf numFmtId="44" fontId="20" fillId="1" borderId="17" xfId="1" applyNumberFormat="1" applyFont="1" applyFill="1" applyBorder="1"/>
    <xf numFmtId="44" fontId="16" fillId="0" borderId="9" xfId="0" applyNumberFormat="1" applyFont="1" applyFill="1" applyBorder="1" applyAlignment="1">
      <alignment horizontal="left"/>
    </xf>
    <xf numFmtId="44" fontId="16" fillId="0" borderId="128" xfId="0" applyNumberFormat="1" applyFont="1" applyFill="1" applyBorder="1" applyAlignment="1">
      <alignment horizontal="left"/>
    </xf>
    <xf numFmtId="0" fontId="20" fillId="2" borderId="17" xfId="0" applyFont="1" applyFill="1" applyBorder="1" applyAlignment="1"/>
    <xf numFmtId="44" fontId="20" fillId="2" borderId="17" xfId="1" applyNumberFormat="1" applyFont="1" applyFill="1" applyBorder="1" applyAlignment="1">
      <alignment horizontal="center"/>
    </xf>
    <xf numFmtId="44" fontId="20" fillId="2" borderId="17" xfId="1" applyNumberFormat="1" applyFont="1" applyFill="1" applyBorder="1" applyAlignment="1">
      <alignment horizontal="left"/>
    </xf>
    <xf numFmtId="44" fontId="20" fillId="2" borderId="17" xfId="0" applyNumberFormat="1" applyFont="1" applyFill="1" applyBorder="1" applyAlignment="1">
      <alignment horizontal="center"/>
    </xf>
    <xf numFmtId="0" fontId="67" fillId="0" borderId="22" xfId="0" applyFont="1" applyFill="1" applyBorder="1"/>
    <xf numFmtId="0" fontId="67" fillId="0" borderId="17" xfId="0" applyFont="1" applyFill="1" applyBorder="1"/>
    <xf numFmtId="0" fontId="67" fillId="0" borderId="17" xfId="0" applyFont="1" applyBorder="1" applyAlignment="1">
      <alignment horizontal="center"/>
    </xf>
    <xf numFmtId="0" fontId="66" fillId="0" borderId="17" xfId="1" applyNumberFormat="1" applyFont="1" applyBorder="1" applyAlignment="1">
      <alignment horizontal="center"/>
    </xf>
    <xf numFmtId="0" fontId="67" fillId="0" borderId="17" xfId="0" applyFont="1" applyBorder="1"/>
    <xf numFmtId="0" fontId="67" fillId="0" borderId="17" xfId="1" applyNumberFormat="1" applyFont="1" applyBorder="1" applyAlignment="1">
      <alignment horizontal="center"/>
    </xf>
    <xf numFmtId="0" fontId="58" fillId="0" borderId="22" xfId="0" applyFont="1" applyBorder="1" applyAlignment="1">
      <alignment horizontal="left"/>
    </xf>
    <xf numFmtId="44" fontId="58" fillId="0" borderId="17" xfId="1" applyFont="1" applyBorder="1" applyAlignment="1">
      <alignment horizontal="center"/>
    </xf>
    <xf numFmtId="44" fontId="58" fillId="0" borderId="17" xfId="1" applyFont="1" applyBorder="1"/>
    <xf numFmtId="44" fontId="3" fillId="0" borderId="17" xfId="1" applyFont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0" fontId="74" fillId="0" borderId="22" xfId="0" applyFont="1" applyBorder="1" applyAlignment="1">
      <alignment horizontal="left"/>
    </xf>
    <xf numFmtId="0" fontId="67" fillId="0" borderId="22" xfId="0" applyFont="1" applyFill="1" applyBorder="1" applyAlignment="1">
      <alignment horizontal="left"/>
    </xf>
    <xf numFmtId="44" fontId="67" fillId="0" borderId="17" xfId="0" applyNumberFormat="1" applyFont="1" applyFill="1" applyBorder="1" applyAlignment="1">
      <alignment horizontal="center"/>
    </xf>
    <xf numFmtId="44" fontId="66" fillId="0" borderId="17" xfId="1" applyFont="1" applyBorder="1" applyAlignment="1"/>
    <xf numFmtId="0" fontId="33" fillId="0" borderId="17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/>
    </xf>
    <xf numFmtId="44" fontId="33" fillId="0" borderId="17" xfId="0" applyNumberFormat="1" applyFont="1" applyFill="1" applyBorder="1" applyAlignment="1">
      <alignment horizontal="center"/>
    </xf>
    <xf numFmtId="0" fontId="71" fillId="0" borderId="17" xfId="0" applyFont="1" applyBorder="1"/>
    <xf numFmtId="44" fontId="71" fillId="2" borderId="23" xfId="0" applyNumberFormat="1" applyFont="1" applyFill="1" applyBorder="1"/>
    <xf numFmtId="44" fontId="71" fillId="0" borderId="23" xfId="0" applyNumberFormat="1" applyFont="1" applyBorder="1" applyAlignment="1">
      <alignment horizontal="center" vertical="center"/>
    </xf>
    <xf numFmtId="44" fontId="73" fillId="0" borderId="17" xfId="1" applyFont="1" applyBorder="1" applyAlignment="1">
      <alignment horizontal="center"/>
    </xf>
    <xf numFmtId="44" fontId="67" fillId="0" borderId="17" xfId="1" applyFont="1" applyBorder="1" applyAlignment="1">
      <alignment horizontal="left"/>
    </xf>
    <xf numFmtId="8" fontId="67" fillId="0" borderId="17" xfId="0" applyNumberFormat="1" applyFont="1" applyBorder="1"/>
    <xf numFmtId="44" fontId="33" fillId="0" borderId="17" xfId="1" applyFont="1" applyBorder="1" applyAlignment="1">
      <alignment horizontal="left"/>
    </xf>
    <xf numFmtId="44" fontId="20" fillId="0" borderId="23" xfId="1" applyNumberFormat="1" applyFont="1" applyBorder="1" applyAlignment="1">
      <alignment horizontal="left"/>
    </xf>
    <xf numFmtId="164" fontId="67" fillId="0" borderId="17" xfId="0" applyNumberFormat="1" applyFont="1" applyBorder="1"/>
    <xf numFmtId="164" fontId="23" fillId="0" borderId="17" xfId="0" applyNumberFormat="1" applyFont="1" applyBorder="1"/>
    <xf numFmtId="164" fontId="23" fillId="0" borderId="23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2" xfId="1" applyNumberFormat="1" applyFont="1" applyBorder="1" applyAlignment="1">
      <alignment horizontal="center"/>
    </xf>
    <xf numFmtId="0" fontId="2" fillId="0" borderId="39" xfId="1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12" borderId="10" xfId="0" applyFont="1" applyFill="1" applyBorder="1" applyAlignment="1">
      <alignment horizontal="left"/>
    </xf>
    <xf numFmtId="0" fontId="4" fillId="12" borderId="11" xfId="0" applyFont="1" applyFill="1" applyBorder="1" applyAlignment="1">
      <alignment horizontal="left"/>
    </xf>
    <xf numFmtId="44" fontId="23" fillId="0" borderId="23" xfId="1" applyNumberFormat="1" applyFont="1" applyBorder="1" applyAlignment="1">
      <alignment horizontal="center" vertical="center" textRotation="75"/>
    </xf>
    <xf numFmtId="44" fontId="23" fillId="0" borderId="29" xfId="1" applyNumberFormat="1" applyFont="1" applyBorder="1" applyAlignment="1">
      <alignment horizontal="center" vertical="center" textRotation="75"/>
    </xf>
    <xf numFmtId="44" fontId="23" fillId="0" borderId="101" xfId="1" applyNumberFormat="1" applyFont="1" applyBorder="1" applyAlignment="1">
      <alignment horizontal="center" vertical="center" textRotation="75"/>
    </xf>
    <xf numFmtId="44" fontId="54" fillId="0" borderId="28" xfId="1" applyFont="1" applyBorder="1" applyAlignment="1">
      <alignment horizontal="center" vertical="center" textRotation="75"/>
    </xf>
    <xf numFmtId="0" fontId="54" fillId="0" borderId="40" xfId="0" applyFont="1" applyBorder="1" applyAlignment="1">
      <alignment vertical="center" textRotation="75"/>
    </xf>
    <xf numFmtId="0" fontId="54" fillId="0" borderId="53" xfId="0" applyFont="1" applyBorder="1" applyAlignment="1">
      <alignment vertical="center" textRotation="75"/>
    </xf>
    <xf numFmtId="0" fontId="54" fillId="0" borderId="46" xfId="0" applyFont="1" applyBorder="1" applyAlignment="1">
      <alignment vertical="center" textRotation="75"/>
    </xf>
    <xf numFmtId="0" fontId="70" fillId="0" borderId="0" xfId="0" applyFont="1" applyBorder="1" applyAlignment="1">
      <alignment horizontal="center" vertical="center"/>
    </xf>
    <xf numFmtId="44" fontId="16" fillId="0" borderId="23" xfId="0" applyNumberFormat="1" applyFont="1" applyBorder="1" applyAlignment="1">
      <alignment horizontal="center" vertical="center"/>
    </xf>
    <xf numFmtId="44" fontId="16" fillId="0" borderId="101" xfId="0" applyNumberFormat="1" applyFont="1" applyBorder="1" applyAlignment="1">
      <alignment horizontal="center" vertical="center"/>
    </xf>
    <xf numFmtId="10" fontId="45" fillId="0" borderId="5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" fillId="0" borderId="34" xfId="0" applyFont="1" applyBorder="1" applyAlignment="1">
      <alignment horizontal="left"/>
    </xf>
    <xf numFmtId="0" fontId="4" fillId="0" borderId="34" xfId="0" applyFont="1" applyBorder="1" applyAlignment="1"/>
    <xf numFmtId="0" fontId="65" fillId="0" borderId="34" xfId="0" applyFont="1" applyBorder="1" applyAlignment="1">
      <alignment horizontal="left"/>
    </xf>
    <xf numFmtId="0" fontId="0" fillId="0" borderId="34" xfId="0" applyBorder="1" applyAlignment="1"/>
    <xf numFmtId="165" fontId="15" fillId="0" borderId="48" xfId="2" applyNumberFormat="1" applyBorder="1" applyAlignment="1">
      <alignment vertical="center"/>
    </xf>
    <xf numFmtId="165" fontId="15" fillId="0" borderId="74" xfId="2" applyNumberFormat="1" applyBorder="1" applyAlignment="1">
      <alignment vertical="center"/>
    </xf>
    <xf numFmtId="165" fontId="15" fillId="0" borderId="73" xfId="2" applyNumberFormat="1" applyBorder="1" applyAlignment="1">
      <alignment vertical="center"/>
    </xf>
    <xf numFmtId="165" fontId="15" fillId="0" borderId="48" xfId="2" applyNumberFormat="1" applyFont="1" applyBorder="1" applyAlignment="1">
      <alignment horizontal="center" vertical="center" wrapText="1"/>
    </xf>
    <xf numFmtId="165" fontId="15" fillId="0" borderId="73" xfId="2" applyNumberFormat="1" applyBorder="1" applyAlignment="1">
      <alignment horizontal="center" vertical="center" wrapText="1"/>
    </xf>
    <xf numFmtId="165" fontId="15" fillId="0" borderId="74" xfId="2" applyNumberForma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/>
    </xf>
    <xf numFmtId="44" fontId="60" fillId="0" borderId="16" xfId="1" applyNumberFormat="1" applyFont="1" applyBorder="1" applyAlignment="1">
      <alignment horizontal="center" vertical="center" textRotation="75"/>
    </xf>
    <xf numFmtId="44" fontId="60" fillId="0" borderId="20" xfId="1" applyNumberFormat="1" applyFont="1" applyBorder="1" applyAlignment="1">
      <alignment horizontal="center" vertical="center" textRotation="75"/>
    </xf>
    <xf numFmtId="44" fontId="60" fillId="0" borderId="129" xfId="1" applyNumberFormat="1" applyFont="1" applyBorder="1" applyAlignment="1">
      <alignment horizontal="center" vertical="center" textRotation="75"/>
    </xf>
  </cellXfs>
  <cellStyles count="6">
    <cellStyle name="Currency" xfId="1" builtinId="4"/>
    <cellStyle name="Normal" xfId="0" builtinId="0"/>
    <cellStyle name="Normal 2" xfId="2"/>
    <cellStyle name="Normal 3" xfId="3"/>
    <cellStyle name="Percent 2" xfId="4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pane ySplit="1" topLeftCell="A2" activePane="bottomLeft" state="frozen"/>
      <selection pane="bottomLeft"/>
    </sheetView>
  </sheetViews>
  <sheetFormatPr defaultRowHeight="12.75"/>
  <cols>
    <col min="1" max="1" width="9.5703125" style="105" customWidth="1"/>
    <col min="2" max="2" width="33.28515625" customWidth="1"/>
    <col min="3" max="3" width="17.7109375" customWidth="1"/>
    <col min="4" max="4" width="3.85546875" customWidth="1"/>
    <col min="5" max="5" width="18.140625" customWidth="1"/>
    <col min="6" max="6" width="14.140625" customWidth="1"/>
    <col min="7" max="7" width="11.28515625" bestFit="1" customWidth="1"/>
  </cols>
  <sheetData>
    <row r="1" spans="1:5" ht="21.75" customHeight="1">
      <c r="A1" s="831">
        <v>2008</v>
      </c>
      <c r="B1" s="332" t="s">
        <v>532</v>
      </c>
      <c r="C1" s="859" t="s">
        <v>430</v>
      </c>
      <c r="D1" s="881"/>
      <c r="E1" s="863" t="s">
        <v>1185</v>
      </c>
    </row>
    <row r="2" spans="1:5" ht="12" customHeight="1">
      <c r="A2" s="617">
        <v>405</v>
      </c>
      <c r="B2" s="618" t="s">
        <v>296</v>
      </c>
      <c r="C2" s="856"/>
      <c r="D2" s="882"/>
      <c r="E2" s="864">
        <f>INCOME!E4</f>
        <v>0</v>
      </c>
    </row>
    <row r="3" spans="1:5" ht="11.25" customHeight="1">
      <c r="A3" s="335">
        <v>407</v>
      </c>
      <c r="B3" s="336" t="s">
        <v>807</v>
      </c>
      <c r="C3" s="857">
        <v>96721</v>
      </c>
      <c r="D3" s="883"/>
      <c r="E3" s="865">
        <f>INCOME!E5</f>
        <v>95302</v>
      </c>
    </row>
    <row r="4" spans="1:5" ht="12.6" customHeight="1">
      <c r="A4" s="335">
        <v>410</v>
      </c>
      <c r="B4" s="336" t="s">
        <v>806</v>
      </c>
      <c r="C4" s="857">
        <v>1789949</v>
      </c>
      <c r="D4" s="883"/>
      <c r="E4" s="865">
        <f>INCOME!E6+INCOME!E7+INCOME!E8</f>
        <v>1807472</v>
      </c>
    </row>
    <row r="5" spans="1:5" ht="12.6" customHeight="1">
      <c r="A5" s="335">
        <v>415</v>
      </c>
      <c r="B5" s="336" t="s">
        <v>53</v>
      </c>
      <c r="C5" s="857">
        <v>1385670</v>
      </c>
      <c r="D5" s="883"/>
      <c r="E5" s="865">
        <f>INCOME!E9</f>
        <v>1583412</v>
      </c>
    </row>
    <row r="6" spans="1:5" ht="12.6" customHeight="1">
      <c r="A6" s="335" t="s">
        <v>969</v>
      </c>
      <c r="B6" s="336" t="s">
        <v>970</v>
      </c>
      <c r="C6" s="857">
        <v>41900</v>
      </c>
      <c r="D6" s="883"/>
      <c r="E6" s="865">
        <f>INCOME!E10+INCOME!E11+INCOME!E12</f>
        <v>8166.7</v>
      </c>
    </row>
    <row r="7" spans="1:5" ht="12.6" customHeight="1">
      <c r="A7" s="335" t="s">
        <v>297</v>
      </c>
      <c r="B7" s="336" t="s">
        <v>298</v>
      </c>
      <c r="C7" s="857">
        <v>85160</v>
      </c>
      <c r="D7" s="883"/>
      <c r="E7" s="865">
        <f>INCOME!E13+INCOME!E14+INCOME!E15</f>
        <v>73592</v>
      </c>
    </row>
    <row r="8" spans="1:5" ht="12.6" customHeight="1">
      <c r="A8" s="335">
        <v>475</v>
      </c>
      <c r="B8" s="336" t="s">
        <v>299</v>
      </c>
      <c r="C8" s="857">
        <v>11000</v>
      </c>
      <c r="D8" s="883"/>
      <c r="E8" s="865">
        <f>INCOME!E16</f>
        <v>11285.49</v>
      </c>
    </row>
    <row r="9" spans="1:5" ht="12.6" customHeight="1">
      <c r="A9" s="335" t="s">
        <v>300</v>
      </c>
      <c r="B9" s="336" t="s">
        <v>301</v>
      </c>
      <c r="C9" s="857">
        <v>18500</v>
      </c>
      <c r="D9" s="883"/>
      <c r="E9" s="865">
        <f>INCOME!E17+INCOME!E18</f>
        <v>40000</v>
      </c>
    </row>
    <row r="10" spans="1:5" ht="12.6" customHeight="1">
      <c r="A10" s="335" t="s">
        <v>302</v>
      </c>
      <c r="B10" s="336" t="s">
        <v>303</v>
      </c>
      <c r="C10" s="857">
        <v>0</v>
      </c>
      <c r="D10" s="883"/>
      <c r="E10" s="865">
        <f>INCOME!E19+INCOME!E20+INCOME!E22</f>
        <v>18966.32</v>
      </c>
    </row>
    <row r="11" spans="1:5" ht="12.6" customHeight="1">
      <c r="A11" s="338">
        <v>495</v>
      </c>
      <c r="B11" s="584" t="s">
        <v>304</v>
      </c>
      <c r="C11" s="858">
        <v>3250</v>
      </c>
      <c r="D11" s="883"/>
      <c r="E11" s="866">
        <f>INCOME!E21</f>
        <v>63605</v>
      </c>
    </row>
    <row r="12" spans="1:5" ht="6" customHeight="1">
      <c r="A12" s="333"/>
      <c r="B12" s="334"/>
      <c r="C12" s="842"/>
      <c r="D12" s="884"/>
      <c r="E12" s="867"/>
    </row>
    <row r="13" spans="1:5" ht="12.75" customHeight="1">
      <c r="A13" s="339"/>
      <c r="B13" s="616" t="s">
        <v>533</v>
      </c>
      <c r="C13" s="860">
        <f>SUM(C3:C12)</f>
        <v>3432150</v>
      </c>
      <c r="D13" s="885"/>
      <c r="E13" s="868">
        <f>SUM(E3:E12)</f>
        <v>3701801.5100000002</v>
      </c>
    </row>
    <row r="14" spans="1:5" ht="11.25" customHeight="1" thickBot="1">
      <c r="A14" s="90" t="s">
        <v>620</v>
      </c>
      <c r="B14" s="340" t="s">
        <v>810</v>
      </c>
      <c r="C14" s="843"/>
      <c r="D14" s="886"/>
      <c r="E14" s="869"/>
    </row>
    <row r="15" spans="1:5" ht="12.6" customHeight="1">
      <c r="A15" s="341">
        <v>501</v>
      </c>
      <c r="B15" s="342" t="s">
        <v>431</v>
      </c>
      <c r="C15" s="861">
        <v>15098</v>
      </c>
      <c r="D15" s="887"/>
      <c r="E15" s="870">
        <f>'501 PROPERTY TAX FEES'!D11</f>
        <v>15348</v>
      </c>
    </row>
    <row r="16" spans="1:5" ht="12.6" customHeight="1">
      <c r="A16" s="343">
        <v>502</v>
      </c>
      <c r="B16" s="337" t="s">
        <v>614</v>
      </c>
      <c r="C16" s="845">
        <v>33900</v>
      </c>
      <c r="D16" s="882"/>
      <c r="E16" s="871">
        <f>'502 SALES TAX COLLECTION COSTS'!D14</f>
        <v>41498.43</v>
      </c>
    </row>
    <row r="17" spans="1:5" ht="12.6" customHeight="1">
      <c r="A17" s="344">
        <v>503</v>
      </c>
      <c r="B17" s="345" t="s">
        <v>544</v>
      </c>
      <c r="C17" s="846">
        <v>18000</v>
      </c>
      <c r="D17" s="882"/>
      <c r="E17" s="872">
        <f>'503 SUNSET VALLEY'!D11</f>
        <v>19452.39</v>
      </c>
    </row>
    <row r="18" spans="1:5" ht="12.6" customHeight="1">
      <c r="A18" s="346">
        <v>601</v>
      </c>
      <c r="B18" s="347" t="s">
        <v>787</v>
      </c>
      <c r="C18" s="847">
        <v>181445</v>
      </c>
      <c r="D18" s="882"/>
      <c r="E18" s="873">
        <f>'601 APPARATUS PMTS.'!F17+'601 APPARATUS PMTS.'!G17</f>
        <v>181445.22999999998</v>
      </c>
    </row>
    <row r="19" spans="1:5" ht="12.6" customHeight="1">
      <c r="A19" s="343">
        <v>602</v>
      </c>
      <c r="B19" s="348" t="s">
        <v>535</v>
      </c>
      <c r="C19" s="848">
        <v>6000</v>
      </c>
      <c r="D19" s="887"/>
      <c r="E19" s="874">
        <f>'602 ALPHA PAGERS'!D9</f>
        <v>4603.26</v>
      </c>
    </row>
    <row r="20" spans="1:5" ht="12.6" customHeight="1">
      <c r="A20" s="343">
        <v>603</v>
      </c>
      <c r="B20" s="348" t="s">
        <v>712</v>
      </c>
      <c r="C20" s="848">
        <v>63300</v>
      </c>
      <c r="D20" s="887"/>
      <c r="E20" s="875">
        <f>'603 DISPATCH'!D26</f>
        <v>43112</v>
      </c>
    </row>
    <row r="21" spans="1:5" ht="12.6" customHeight="1">
      <c r="A21" s="335">
        <v>604</v>
      </c>
      <c r="B21" s="337" t="s">
        <v>534</v>
      </c>
      <c r="C21" s="845">
        <v>31500</v>
      </c>
      <c r="D21" s="882"/>
      <c r="E21" s="875">
        <f>'604 FUEL'!D15</f>
        <v>35500</v>
      </c>
    </row>
    <row r="22" spans="1:5" ht="12.6" customHeight="1">
      <c r="A22" s="343">
        <v>605</v>
      </c>
      <c r="B22" s="349" t="s">
        <v>638</v>
      </c>
      <c r="C22" s="849">
        <v>10965</v>
      </c>
      <c r="D22" s="888"/>
      <c r="E22" s="875">
        <f>'605 SCBA'!D25</f>
        <v>6965</v>
      </c>
    </row>
    <row r="23" spans="1:5" ht="12.6" customHeight="1">
      <c r="A23" s="343">
        <v>606</v>
      </c>
      <c r="B23" s="349" t="s">
        <v>514</v>
      </c>
      <c r="C23" s="849">
        <v>61700</v>
      </c>
      <c r="D23" s="888"/>
      <c r="E23" s="875">
        <f>'606 VEH MTN REP'!E22</f>
        <v>71700</v>
      </c>
    </row>
    <row r="24" spans="1:5" ht="12.6" customHeight="1">
      <c r="A24" s="343">
        <v>608</v>
      </c>
      <c r="B24" s="348" t="s">
        <v>713</v>
      </c>
      <c r="C24" s="848">
        <v>53890</v>
      </c>
      <c r="D24" s="887"/>
      <c r="E24" s="875">
        <f>'608 VEHICLE SUPPLIES'!D41</f>
        <v>43890</v>
      </c>
    </row>
    <row r="25" spans="1:5" ht="12.6" customHeight="1">
      <c r="A25" s="343">
        <v>609</v>
      </c>
      <c r="B25" s="348" t="s">
        <v>609</v>
      </c>
      <c r="C25" s="848">
        <v>70785</v>
      </c>
      <c r="D25" s="887"/>
      <c r="E25" s="875">
        <f>'609 UNIFORMS &amp; PROTECTIVE GEAR'!D12</f>
        <v>46785</v>
      </c>
    </row>
    <row r="26" spans="1:5" ht="12.6" customHeight="1">
      <c r="A26" s="343" t="s">
        <v>508</v>
      </c>
      <c r="B26" s="348" t="s">
        <v>509</v>
      </c>
      <c r="C26" s="850">
        <v>6200</v>
      </c>
      <c r="D26" s="887"/>
      <c r="E26" s="875">
        <f>'611 EMS SUPPLIES'!D22+'612 REHAB SUPPLIES'!D14</f>
        <v>1750</v>
      </c>
    </row>
    <row r="27" spans="1:5" ht="12.6" customHeight="1">
      <c r="A27" s="344">
        <v>613</v>
      </c>
      <c r="B27" s="350" t="s">
        <v>811</v>
      </c>
      <c r="C27" s="851">
        <v>17000</v>
      </c>
      <c r="D27" s="887"/>
      <c r="E27" s="876">
        <f>'613 AUTO INSURANCE'!D10</f>
        <v>17000</v>
      </c>
    </row>
    <row r="28" spans="1:5" ht="12.6" customHeight="1">
      <c r="A28" s="351">
        <v>631</v>
      </c>
      <c r="B28" s="352" t="s">
        <v>538</v>
      </c>
      <c r="C28" s="852">
        <v>21350</v>
      </c>
      <c r="D28" s="887"/>
      <c r="E28" s="877">
        <f>'631 EMS TRAINING'!D18</f>
        <v>4120</v>
      </c>
    </row>
    <row r="29" spans="1:5" ht="12.6" customHeight="1">
      <c r="A29" s="343">
        <v>632</v>
      </c>
      <c r="B29" s="337" t="s">
        <v>644</v>
      </c>
      <c r="C29" s="845">
        <v>23930</v>
      </c>
      <c r="D29" s="882"/>
      <c r="E29" s="865">
        <f>'632 FIRE &amp; RESCUE TRAINING'!D32</f>
        <v>19265.55</v>
      </c>
    </row>
    <row r="30" spans="1:5" ht="12.6" customHeight="1">
      <c r="A30" s="343">
        <v>633</v>
      </c>
      <c r="B30" s="348" t="s">
        <v>612</v>
      </c>
      <c r="C30" s="848">
        <v>31450</v>
      </c>
      <c r="D30" s="887"/>
      <c r="E30" s="875">
        <f>'633 SEMINARS &amp; CONFERENCES'!D25</f>
        <v>23450</v>
      </c>
    </row>
    <row r="31" spans="1:5" ht="12.6" customHeight="1">
      <c r="A31" s="353" t="s">
        <v>510</v>
      </c>
      <c r="B31" s="354" t="s">
        <v>511</v>
      </c>
      <c r="C31" s="853">
        <v>69830</v>
      </c>
      <c r="D31" s="887"/>
      <c r="E31" s="866">
        <f>'634 FIRE ACADEMY'!D30+'635 EMS CERT COURSE'!D15</f>
        <v>73860</v>
      </c>
    </row>
    <row r="32" spans="1:5" ht="12.6" customHeight="1">
      <c r="A32" s="341">
        <v>641</v>
      </c>
      <c r="B32" s="342" t="s">
        <v>611</v>
      </c>
      <c r="C32" s="854">
        <v>522398</v>
      </c>
      <c r="D32" s="887"/>
      <c r="E32" s="878">
        <f>'641 BENEFITS'!D33</f>
        <v>463833.88</v>
      </c>
    </row>
    <row r="33" spans="1:5" ht="12.6" customHeight="1">
      <c r="A33" s="343">
        <v>642</v>
      </c>
      <c r="B33" s="348" t="s">
        <v>540</v>
      </c>
      <c r="C33" s="854">
        <v>1625242</v>
      </c>
      <c r="D33" s="887"/>
      <c r="E33" s="878">
        <f>'642 PAYROLL'!I44</f>
        <v>1574068.5299999996</v>
      </c>
    </row>
    <row r="34" spans="1:5" ht="12.6" customHeight="1">
      <c r="A34" s="343">
        <v>643</v>
      </c>
      <c r="B34" s="348" t="s">
        <v>160</v>
      </c>
      <c r="C34" s="848">
        <v>5650</v>
      </c>
      <c r="D34" s="887"/>
      <c r="E34" s="875">
        <f>'643 RECOGNITION'!D20</f>
        <v>8050</v>
      </c>
    </row>
    <row r="35" spans="1:5" ht="12.6" customHeight="1">
      <c r="A35" s="344">
        <v>644</v>
      </c>
      <c r="B35" s="350" t="s">
        <v>305</v>
      </c>
      <c r="C35" s="851">
        <v>4940</v>
      </c>
      <c r="D35" s="887"/>
      <c r="E35" s="876">
        <f>'644 CERTIFICATIONS'!D15</f>
        <v>3340</v>
      </c>
    </row>
    <row r="36" spans="1:5" ht="11.25" customHeight="1">
      <c r="A36" s="355">
        <v>645</v>
      </c>
      <c r="B36" s="356" t="s">
        <v>432</v>
      </c>
      <c r="C36" s="855">
        <v>2450</v>
      </c>
      <c r="D36" s="887"/>
      <c r="E36" s="876">
        <f>'645 RECRUITMENT'!D18</f>
        <v>1530</v>
      </c>
    </row>
    <row r="37" spans="1:5" ht="12.6" customHeight="1">
      <c r="A37" s="351">
        <v>651</v>
      </c>
      <c r="B37" s="352" t="s">
        <v>610</v>
      </c>
      <c r="C37" s="852">
        <v>45150</v>
      </c>
      <c r="D37" s="887"/>
      <c r="E37" s="877">
        <f>'651 BLDG GROUND MAINT'!D25</f>
        <v>36850</v>
      </c>
    </row>
    <row r="38" spans="1:5" ht="12.6" customHeight="1">
      <c r="A38" s="343">
        <v>652</v>
      </c>
      <c r="B38" s="348" t="s">
        <v>605</v>
      </c>
      <c r="C38" s="848">
        <v>12600</v>
      </c>
      <c r="D38" s="887"/>
      <c r="E38" s="875">
        <f>'652 OFFICE SUPPLIES'!D21</f>
        <v>12600</v>
      </c>
    </row>
    <row r="39" spans="1:5" ht="12.6" customHeight="1">
      <c r="A39" s="343">
        <v>653</v>
      </c>
      <c r="B39" s="348" t="s">
        <v>615</v>
      </c>
      <c r="C39" s="848">
        <v>10900</v>
      </c>
      <c r="D39" s="887"/>
      <c r="E39" s="875">
        <f>'653 STATION SUPPLIES'!D16</f>
        <v>8900</v>
      </c>
    </row>
    <row r="40" spans="1:5" ht="12.6" customHeight="1">
      <c r="A40" s="343">
        <v>654</v>
      </c>
      <c r="B40" s="348" t="s">
        <v>541</v>
      </c>
      <c r="C40" s="848">
        <v>1200</v>
      </c>
      <c r="D40" s="887"/>
      <c r="E40" s="865">
        <f>'654 BANK FEES'!D17</f>
        <v>1300</v>
      </c>
    </row>
    <row r="41" spans="1:5" ht="12.6" customHeight="1">
      <c r="A41" s="343">
        <v>655</v>
      </c>
      <c r="B41" s="348" t="s">
        <v>613</v>
      </c>
      <c r="C41" s="848">
        <v>3056</v>
      </c>
      <c r="D41" s="887"/>
      <c r="E41" s="875">
        <f>'655 DUES AND SUBSCRIPTIONS'!D23</f>
        <v>2436</v>
      </c>
    </row>
    <row r="42" spans="1:5" ht="12.6" customHeight="1">
      <c r="A42" s="343">
        <v>656</v>
      </c>
      <c r="B42" s="348" t="s">
        <v>543</v>
      </c>
      <c r="C42" s="848">
        <v>17274</v>
      </c>
      <c r="D42" s="887"/>
      <c r="E42" s="875">
        <f>'656 INFORMATION TECHNOLOGY'!D36</f>
        <v>17274</v>
      </c>
    </row>
    <row r="43" spans="1:5" ht="12.6" customHeight="1">
      <c r="A43" s="343">
        <v>657</v>
      </c>
      <c r="B43" s="348" t="s">
        <v>539</v>
      </c>
      <c r="C43" s="848">
        <v>2365</v>
      </c>
      <c r="D43" s="887"/>
      <c r="E43" s="875">
        <f>'657 POSTAGE'!D16</f>
        <v>1465</v>
      </c>
    </row>
    <row r="44" spans="1:5" ht="12.6" customHeight="1">
      <c r="A44" s="343">
        <v>658</v>
      </c>
      <c r="B44" s="348" t="s">
        <v>801</v>
      </c>
      <c r="C44" s="848">
        <v>25250</v>
      </c>
      <c r="D44" s="887"/>
      <c r="E44" s="875">
        <f>'658 PROP &amp; LIABILITY'!D18</f>
        <v>19572</v>
      </c>
    </row>
    <row r="45" spans="1:5" ht="12.6" customHeight="1">
      <c r="A45" s="343">
        <v>659</v>
      </c>
      <c r="B45" s="348" t="s">
        <v>673</v>
      </c>
      <c r="C45" s="848">
        <v>32200</v>
      </c>
      <c r="D45" s="887"/>
      <c r="E45" s="865">
        <f>'659 PROFESSIONAL SVCS'!D17</f>
        <v>53950</v>
      </c>
    </row>
    <row r="46" spans="1:5" ht="12.6" customHeight="1">
      <c r="A46" s="343">
        <v>660</v>
      </c>
      <c r="B46" s="348" t="s">
        <v>674</v>
      </c>
      <c r="C46" s="848">
        <v>7335</v>
      </c>
      <c r="D46" s="887"/>
      <c r="E46" s="865">
        <f>'660 PUBLIC NOTICES'!D14</f>
        <v>6535</v>
      </c>
    </row>
    <row r="47" spans="1:5" ht="12.6" customHeight="1">
      <c r="A47" s="343">
        <v>661</v>
      </c>
      <c r="B47" s="348" t="s">
        <v>536</v>
      </c>
      <c r="C47" s="848">
        <v>14000</v>
      </c>
      <c r="D47" s="887"/>
      <c r="E47" s="875">
        <f>'661 TELEPHONE'!D14</f>
        <v>12400</v>
      </c>
    </row>
    <row r="48" spans="1:5" ht="12.6" customHeight="1">
      <c r="A48" s="343">
        <v>662</v>
      </c>
      <c r="B48" s="348" t="s">
        <v>537</v>
      </c>
      <c r="C48" s="848">
        <v>60400</v>
      </c>
      <c r="D48" s="887"/>
      <c r="E48" s="875">
        <f>'662 UTILITIES'!D19</f>
        <v>57900</v>
      </c>
    </row>
    <row r="49" spans="1:5" ht="12.6" customHeight="1">
      <c r="A49" s="343">
        <v>663</v>
      </c>
      <c r="B49" s="348" t="s">
        <v>552</v>
      </c>
      <c r="C49" s="848">
        <v>372205</v>
      </c>
      <c r="D49" s="887"/>
      <c r="E49" s="875">
        <f>'663 BOND DEBT SVC'!D18</f>
        <v>372205</v>
      </c>
    </row>
    <row r="50" spans="1:5" ht="12.6" customHeight="1">
      <c r="A50" s="344">
        <v>664</v>
      </c>
      <c r="B50" s="350" t="s">
        <v>675</v>
      </c>
      <c r="C50" s="851">
        <v>3850</v>
      </c>
      <c r="D50" s="887"/>
      <c r="E50" s="876">
        <f>'664 TCESD COMPENSATION'!D13</f>
        <v>4350</v>
      </c>
    </row>
    <row r="51" spans="1:5" ht="12.6" customHeight="1">
      <c r="A51" s="344">
        <v>665</v>
      </c>
      <c r="B51" s="350" t="s">
        <v>68</v>
      </c>
      <c r="C51" s="851">
        <v>39400</v>
      </c>
      <c r="D51" s="887"/>
      <c r="E51" s="876">
        <f>'665 GRANT MATCHING'!D17</f>
        <v>19400</v>
      </c>
    </row>
    <row r="52" spans="1:5" ht="12.6" customHeight="1">
      <c r="A52" s="353">
        <v>666</v>
      </c>
      <c r="B52" s="354" t="s">
        <v>80</v>
      </c>
      <c r="C52" s="853">
        <v>15000</v>
      </c>
      <c r="D52" s="887"/>
      <c r="E52" s="866">
        <f>'666 CONTRACT SERVICES'!D11</f>
        <v>15000</v>
      </c>
    </row>
    <row r="53" spans="1:5" ht="12.6" customHeight="1">
      <c r="A53" s="341">
        <v>671</v>
      </c>
      <c r="B53" s="342" t="s">
        <v>433</v>
      </c>
      <c r="C53" s="854">
        <v>4800</v>
      </c>
      <c r="D53" s="887"/>
      <c r="E53" s="878">
        <f>'671 PREVENTION'!D31</f>
        <v>3100</v>
      </c>
    </row>
    <row r="54" spans="1:5" ht="12.6" customHeight="1">
      <c r="A54" s="344">
        <v>672</v>
      </c>
      <c r="B54" s="350" t="s">
        <v>715</v>
      </c>
      <c r="C54" s="851">
        <v>2450</v>
      </c>
      <c r="D54" s="887"/>
      <c r="E54" s="876">
        <f>'672 PUBLIC EDUCATION'!D14</f>
        <v>1450</v>
      </c>
    </row>
    <row r="55" spans="1:5" ht="12.6" customHeight="1">
      <c r="A55" s="343">
        <v>685</v>
      </c>
      <c r="B55" s="348" t="s">
        <v>1048</v>
      </c>
      <c r="C55" s="848">
        <v>775000</v>
      </c>
      <c r="D55" s="887"/>
      <c r="E55" s="875">
        <f>'685 DRILL FIELD'!D24</f>
        <v>1037787</v>
      </c>
    </row>
    <row r="56" spans="1:5" ht="12.6" customHeight="1">
      <c r="A56" s="353">
        <v>6851</v>
      </c>
      <c r="B56" s="354" t="s">
        <v>1174</v>
      </c>
      <c r="C56" s="1008">
        <v>0</v>
      </c>
      <c r="D56" s="887"/>
      <c r="E56" s="866">
        <f>'6851 FACILITY BLDG'!D12</f>
        <v>58.55000000000291</v>
      </c>
    </row>
    <row r="57" spans="1:5" ht="12.6" customHeight="1" thickBot="1">
      <c r="A57" s="829">
        <v>690</v>
      </c>
      <c r="B57" s="830" t="s">
        <v>76</v>
      </c>
      <c r="C57" s="1009">
        <v>62500</v>
      </c>
      <c r="D57" s="887"/>
      <c r="E57" s="879">
        <f>'690 CONTINGENCY'!D16</f>
        <v>0</v>
      </c>
    </row>
    <row r="58" spans="1:5" ht="17.25" customHeight="1" thickBot="1">
      <c r="A58" s="827"/>
      <c r="B58" s="828" t="s">
        <v>545</v>
      </c>
      <c r="C58" s="862">
        <f>SUM(C15:C57)</f>
        <v>4383958</v>
      </c>
      <c r="D58" s="889"/>
      <c r="E58" s="880">
        <f>SUM(E15:E57)</f>
        <v>4385099.8199999994</v>
      </c>
    </row>
    <row r="59" spans="1:5" ht="13.5" hidden="1" thickTop="1">
      <c r="B59" s="89" t="s">
        <v>812</v>
      </c>
      <c r="C59" s="844"/>
      <c r="D59" s="844"/>
    </row>
    <row r="60" spans="1:5" ht="8.25" customHeight="1" thickTop="1"/>
    <row r="61" spans="1:5" ht="15">
      <c r="B61" t="s">
        <v>95</v>
      </c>
      <c r="C61" s="632">
        <f>C13-C58</f>
        <v>-951808</v>
      </c>
      <c r="D61" s="632"/>
      <c r="E61" s="632">
        <f>E13-E58</f>
        <v>-683298.30999999912</v>
      </c>
    </row>
  </sheetData>
  <phoneticPr fontId="30" type="noConversion"/>
  <printOptions horizontalCentered="1"/>
  <pageMargins left="0.5" right="0.25" top="0.35" bottom="0.25" header="0" footer="0"/>
  <pageSetup orientation="portrait" r:id="rId1"/>
  <headerFooter alignWithMargins="0">
    <oddFooter>&amp;L&amp;A&amp;RPrinted 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39.140625" style="3" customWidth="1"/>
    <col min="2" max="2" width="12.7109375" style="4" customWidth="1"/>
    <col min="3" max="3" width="15.140625" style="4" customWidth="1"/>
    <col min="4" max="4" width="11.42578125" style="1" customWidth="1"/>
    <col min="5" max="16384" width="9.140625" style="1"/>
  </cols>
  <sheetData>
    <row r="1" spans="1:5" s="2" customFormat="1" ht="18.75" customHeight="1">
      <c r="A1" s="372" t="s">
        <v>677</v>
      </c>
      <c r="B1" s="377"/>
      <c r="C1" s="377"/>
      <c r="D1" s="331"/>
    </row>
    <row r="2" spans="1:5" ht="18.75" customHeight="1">
      <c r="A2" s="159"/>
      <c r="B2" s="95"/>
      <c r="C2" s="95"/>
      <c r="D2" s="114"/>
    </row>
    <row r="3" spans="1:5" s="2" customFormat="1" ht="18.75" customHeight="1">
      <c r="A3" s="141" t="s">
        <v>547</v>
      </c>
      <c r="B3" s="510">
        <v>2006</v>
      </c>
      <c r="C3" s="510">
        <v>2007</v>
      </c>
      <c r="D3" s="165">
        <v>2008</v>
      </c>
      <c r="E3" s="170"/>
    </row>
    <row r="4" spans="1:5" s="9" customFormat="1" ht="18.75" customHeight="1">
      <c r="A4" s="596"/>
      <c r="B4" s="547"/>
      <c r="C4" s="547"/>
      <c r="D4" s="512"/>
      <c r="E4" s="565"/>
    </row>
    <row r="5" spans="1:5" s="9" customFormat="1" ht="18.75" customHeight="1">
      <c r="A5" s="577" t="s">
        <v>1178</v>
      </c>
      <c r="B5" s="899"/>
      <c r="C5" s="899"/>
      <c r="D5" s="895">
        <v>-4000</v>
      </c>
      <c r="E5" s="565"/>
    </row>
    <row r="6" spans="1:5" s="9" customFormat="1" ht="18.75" customHeight="1">
      <c r="A6" s="596"/>
      <c r="B6" s="547"/>
      <c r="C6" s="547"/>
      <c r="D6" s="512"/>
      <c r="E6" s="565"/>
    </row>
    <row r="7" spans="1:5" s="2" customFormat="1" ht="17.100000000000001" customHeight="1">
      <c r="A7" s="143" t="s">
        <v>577</v>
      </c>
      <c r="B7" s="221">
        <v>460</v>
      </c>
      <c r="C7" s="221">
        <v>500</v>
      </c>
      <c r="D7" s="166">
        <v>500</v>
      </c>
      <c r="E7" s="170"/>
    </row>
    <row r="8" spans="1:5" s="2" customFormat="1" ht="17.100000000000001" customHeight="1">
      <c r="A8" s="143" t="s">
        <v>577</v>
      </c>
      <c r="B8" s="221">
        <v>460</v>
      </c>
      <c r="C8" s="221">
        <v>500</v>
      </c>
      <c r="D8" s="166">
        <v>500</v>
      </c>
      <c r="E8" s="170"/>
    </row>
    <row r="9" spans="1:5" ht="17.100000000000001" customHeight="1">
      <c r="A9" s="143" t="s">
        <v>577</v>
      </c>
      <c r="B9" s="221">
        <v>460</v>
      </c>
      <c r="C9" s="221">
        <v>500</v>
      </c>
      <c r="D9" s="166">
        <v>500</v>
      </c>
      <c r="E9" s="107"/>
    </row>
    <row r="10" spans="1:5" ht="17.100000000000001" customHeight="1">
      <c r="A10" s="143" t="s">
        <v>577</v>
      </c>
      <c r="B10" s="221">
        <v>460</v>
      </c>
      <c r="C10" s="221">
        <v>500</v>
      </c>
      <c r="D10" s="166">
        <v>500</v>
      </c>
      <c r="E10" s="107"/>
    </row>
    <row r="11" spans="1:5" ht="17.100000000000001" customHeight="1">
      <c r="A11" s="143" t="s">
        <v>578</v>
      </c>
      <c r="B11" s="221">
        <v>1200</v>
      </c>
      <c r="C11" s="221">
        <v>1600</v>
      </c>
      <c r="D11" s="166">
        <v>1800</v>
      </c>
      <c r="E11" s="107"/>
    </row>
    <row r="12" spans="1:5" ht="17.100000000000001" customHeight="1">
      <c r="A12" s="143" t="s">
        <v>579</v>
      </c>
      <c r="B12" s="221">
        <v>1200</v>
      </c>
      <c r="C12" s="221">
        <v>1200</v>
      </c>
      <c r="D12" s="166">
        <v>1800</v>
      </c>
      <c r="E12" s="107"/>
    </row>
    <row r="13" spans="1:5" ht="17.100000000000001" customHeight="1">
      <c r="A13" s="143" t="s">
        <v>515</v>
      </c>
      <c r="B13" s="221"/>
      <c r="C13" s="221">
        <v>1040</v>
      </c>
      <c r="D13" s="281">
        <v>945</v>
      </c>
      <c r="E13" s="107"/>
    </row>
    <row r="14" spans="1:5" ht="17.100000000000001" customHeight="1">
      <c r="A14" s="142" t="s">
        <v>986</v>
      </c>
      <c r="B14" s="280"/>
      <c r="C14" s="221">
        <v>375</v>
      </c>
      <c r="D14" s="281">
        <v>375</v>
      </c>
      <c r="E14" s="107"/>
    </row>
    <row r="15" spans="1:5" ht="17.100000000000001" customHeight="1">
      <c r="A15" s="143" t="s">
        <v>987</v>
      </c>
      <c r="B15" s="221"/>
      <c r="C15" s="221">
        <v>120</v>
      </c>
      <c r="D15" s="281">
        <v>120</v>
      </c>
      <c r="E15" s="107"/>
    </row>
    <row r="16" spans="1:5" ht="17.100000000000001" customHeight="1">
      <c r="A16" s="143" t="s">
        <v>517</v>
      </c>
      <c r="B16" s="221"/>
      <c r="C16" s="221"/>
      <c r="D16" s="281">
        <v>2250</v>
      </c>
      <c r="E16" s="107"/>
    </row>
    <row r="17" spans="1:5" ht="17.100000000000001" customHeight="1">
      <c r="A17" s="143" t="s">
        <v>516</v>
      </c>
      <c r="B17" s="221"/>
      <c r="C17" s="221"/>
      <c r="D17" s="281">
        <v>125</v>
      </c>
      <c r="E17" s="107"/>
    </row>
    <row r="18" spans="1:5" ht="17.100000000000001" customHeight="1">
      <c r="A18" s="143" t="s">
        <v>518</v>
      </c>
      <c r="B18" s="221"/>
      <c r="C18" s="221"/>
      <c r="D18" s="281">
        <v>350</v>
      </c>
      <c r="E18" s="107"/>
    </row>
    <row r="19" spans="1:5" ht="17.100000000000001" customHeight="1">
      <c r="A19" s="143" t="s">
        <v>988</v>
      </c>
      <c r="B19" s="221"/>
      <c r="C19" s="221">
        <v>2200</v>
      </c>
      <c r="D19" s="281"/>
      <c r="E19" s="107"/>
    </row>
    <row r="20" spans="1:5" ht="17.100000000000001" customHeight="1">
      <c r="A20" s="143" t="s">
        <v>519</v>
      </c>
      <c r="B20" s="221"/>
      <c r="C20" s="221"/>
      <c r="D20" s="281">
        <v>1200</v>
      </c>
      <c r="E20" s="107"/>
    </row>
    <row r="21" spans="1:5" ht="17.100000000000001" customHeight="1">
      <c r="A21" s="142" t="s">
        <v>520</v>
      </c>
      <c r="B21" s="280"/>
      <c r="C21" s="221"/>
      <c r="D21" s="281"/>
      <c r="E21" s="107"/>
    </row>
    <row r="22" spans="1:5" ht="17.100000000000001" customHeight="1">
      <c r="A22" s="142" t="s">
        <v>521</v>
      </c>
      <c r="B22" s="280"/>
      <c r="C22" s="221"/>
      <c r="D22" s="281"/>
      <c r="E22" s="107"/>
    </row>
    <row r="23" spans="1:5" ht="17.100000000000001" customHeight="1">
      <c r="A23" s="597"/>
      <c r="B23" s="280"/>
      <c r="C23" s="280"/>
      <c r="D23" s="281"/>
      <c r="E23" s="107"/>
    </row>
    <row r="24" spans="1:5" ht="17.100000000000001" customHeight="1" thickBot="1">
      <c r="A24" s="142"/>
      <c r="B24" s="519"/>
      <c r="C24" s="519"/>
      <c r="D24" s="521"/>
      <c r="E24" s="107"/>
    </row>
    <row r="25" spans="1:5" ht="18.75" customHeight="1" thickTop="1">
      <c r="A25" s="379" t="s">
        <v>545</v>
      </c>
      <c r="B25" s="598">
        <f>SUM(B4:B24)</f>
        <v>4240</v>
      </c>
      <c r="C25" s="598">
        <f>SUM(C4:C24)</f>
        <v>8535</v>
      </c>
      <c r="D25" s="168">
        <f>SUM(D4:D24)</f>
        <v>6965</v>
      </c>
      <c r="E25" s="107"/>
    </row>
    <row r="26" spans="1:5" ht="18.75" customHeight="1">
      <c r="A26" s="81"/>
      <c r="B26" s="108"/>
      <c r="C26" s="108"/>
      <c r="D26" s="107"/>
      <c r="E26" s="107"/>
    </row>
    <row r="27" spans="1:5" ht="18.75" customHeight="1">
      <c r="A27" s="81" t="s">
        <v>522</v>
      </c>
      <c r="B27" s="108"/>
      <c r="C27" s="108"/>
      <c r="D27" s="107"/>
      <c r="E27" s="107"/>
    </row>
    <row r="28" spans="1:5" ht="18.75" customHeight="1">
      <c r="A28" s="81" t="s">
        <v>523</v>
      </c>
      <c r="B28" s="108"/>
      <c r="C28" s="108"/>
      <c r="D28" s="107"/>
      <c r="E28" s="107"/>
    </row>
    <row r="29" spans="1:5" ht="18.75" customHeight="1">
      <c r="A29" s="81" t="s">
        <v>524</v>
      </c>
      <c r="B29" s="108"/>
      <c r="C29" s="108"/>
      <c r="D29" s="107"/>
      <c r="E29" s="107"/>
    </row>
    <row r="30" spans="1:5" ht="18.75" customHeight="1">
      <c r="A30" s="81" t="s">
        <v>526</v>
      </c>
      <c r="B30" s="108"/>
      <c r="C30" s="108"/>
      <c r="D30" s="107"/>
      <c r="E30" s="107"/>
    </row>
    <row r="31" spans="1:5" ht="18.75" customHeight="1">
      <c r="A31" s="81" t="s">
        <v>525</v>
      </c>
      <c r="B31" s="108"/>
      <c r="C31" s="108"/>
      <c r="D31" s="107"/>
      <c r="E31" s="107"/>
    </row>
    <row r="32" spans="1:5" ht="18.75" customHeight="1">
      <c r="A32" s="81" t="s">
        <v>527</v>
      </c>
      <c r="B32" s="108"/>
      <c r="C32" s="108"/>
      <c r="D32" s="107"/>
      <c r="E32" s="107"/>
    </row>
    <row r="33" spans="1:1" ht="18.75" customHeight="1">
      <c r="A33" s="20"/>
    </row>
  </sheetData>
  <phoneticPr fontId="30" type="noConversion"/>
  <printOptions horizontalCentered="1"/>
  <pageMargins left="0.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1" sqref="B1"/>
    </sheetView>
  </sheetViews>
  <sheetFormatPr defaultRowHeight="12.75"/>
  <cols>
    <col min="1" max="1" width="2.140625" customWidth="1"/>
    <col min="2" max="2" width="43" customWidth="1"/>
    <col min="3" max="3" width="13.85546875" customWidth="1"/>
    <col min="4" max="4" width="13.140625" customWidth="1"/>
    <col min="5" max="5" width="12" customWidth="1"/>
  </cols>
  <sheetData>
    <row r="1" spans="2:5" ht="15.75">
      <c r="B1" s="372" t="s">
        <v>402</v>
      </c>
      <c r="C1" s="378"/>
      <c r="D1" s="377"/>
      <c r="E1" s="377"/>
    </row>
    <row r="2" spans="2:5" ht="15">
      <c r="B2" s="159"/>
      <c r="C2" s="95"/>
      <c r="D2" s="95"/>
      <c r="E2" s="95"/>
    </row>
    <row r="3" spans="2:5" ht="15.75">
      <c r="B3" s="147" t="s">
        <v>547</v>
      </c>
      <c r="C3" s="161">
        <v>2005</v>
      </c>
      <c r="D3" s="161">
        <v>2007</v>
      </c>
      <c r="E3" s="161">
        <v>2008</v>
      </c>
    </row>
    <row r="4" spans="2:5" ht="15.75">
      <c r="B4" s="595" t="s">
        <v>528</v>
      </c>
      <c r="C4" s="192"/>
      <c r="D4" s="192"/>
      <c r="E4" s="192"/>
    </row>
    <row r="5" spans="2:5" ht="15.75">
      <c r="B5" s="595"/>
      <c r="C5" s="192"/>
      <c r="D5" s="192"/>
      <c r="E5" s="192"/>
    </row>
    <row r="6" spans="2:5" ht="15.75">
      <c r="B6" s="1025" t="s">
        <v>1179</v>
      </c>
      <c r="C6" s="1019"/>
      <c r="D6" s="1019"/>
      <c r="E6" s="994">
        <v>10000</v>
      </c>
    </row>
    <row r="7" spans="2:5" ht="15.75">
      <c r="B7" s="595"/>
      <c r="C7" s="192"/>
      <c r="D7" s="192"/>
      <c r="E7" s="192"/>
    </row>
    <row r="8" spans="2:5" ht="15.75">
      <c r="B8" s="182" t="s">
        <v>997</v>
      </c>
      <c r="C8" s="122"/>
      <c r="D8" s="122">
        <v>1250</v>
      </c>
      <c r="E8" s="122">
        <v>1600</v>
      </c>
    </row>
    <row r="9" spans="2:5" ht="15.75">
      <c r="B9" s="182" t="s">
        <v>998</v>
      </c>
      <c r="C9" s="122">
        <v>14000</v>
      </c>
      <c r="D9" s="122">
        <v>15000</v>
      </c>
      <c r="E9" s="122">
        <v>15600</v>
      </c>
    </row>
    <row r="10" spans="2:5" ht="15.75">
      <c r="B10" s="182" t="s">
        <v>399</v>
      </c>
      <c r="C10" s="122">
        <v>2800</v>
      </c>
      <c r="D10" s="122">
        <v>3100</v>
      </c>
      <c r="E10" s="122">
        <v>3200</v>
      </c>
    </row>
    <row r="11" spans="2:5" ht="15.75">
      <c r="B11" s="182" t="s">
        <v>652</v>
      </c>
      <c r="C11" s="122">
        <v>4500</v>
      </c>
      <c r="D11" s="122">
        <v>6800</v>
      </c>
      <c r="E11" s="122">
        <v>8000</v>
      </c>
    </row>
    <row r="12" spans="2:5" ht="15.75">
      <c r="B12" s="182" t="s">
        <v>651</v>
      </c>
      <c r="C12" s="122">
        <v>3000</v>
      </c>
      <c r="D12" s="122">
        <v>3000</v>
      </c>
      <c r="E12" s="122">
        <v>4200</v>
      </c>
    </row>
    <row r="13" spans="2:5" ht="15.75">
      <c r="B13" s="182" t="s">
        <v>653</v>
      </c>
      <c r="C13" s="122">
        <v>150</v>
      </c>
      <c r="D13" s="122">
        <v>182</v>
      </c>
      <c r="E13" s="122">
        <v>200</v>
      </c>
    </row>
    <row r="14" spans="2:5" ht="15.75">
      <c r="B14" s="182" t="s">
        <v>559</v>
      </c>
      <c r="C14" s="122">
        <v>3600</v>
      </c>
      <c r="D14" s="122">
        <v>4000</v>
      </c>
      <c r="E14" s="122">
        <v>4000</v>
      </c>
    </row>
    <row r="15" spans="2:5" ht="15.75">
      <c r="B15" s="182" t="s">
        <v>654</v>
      </c>
      <c r="C15" s="122">
        <v>1800</v>
      </c>
      <c r="D15" s="122">
        <v>2400</v>
      </c>
      <c r="E15" s="193">
        <v>2400</v>
      </c>
    </row>
    <row r="16" spans="2:5" ht="15.75">
      <c r="B16" s="182" t="s">
        <v>999</v>
      </c>
      <c r="C16" s="122">
        <v>9600</v>
      </c>
      <c r="D16" s="122">
        <v>12000</v>
      </c>
      <c r="E16" s="122">
        <v>15000</v>
      </c>
    </row>
    <row r="17" spans="1:5" ht="15.75">
      <c r="B17" s="235" t="s">
        <v>530</v>
      </c>
      <c r="C17" s="600">
        <v>350</v>
      </c>
      <c r="D17" s="600">
        <v>1500</v>
      </c>
      <c r="E17" s="600">
        <v>1800</v>
      </c>
    </row>
    <row r="18" spans="1:5" ht="15.75">
      <c r="B18" s="235" t="s">
        <v>529</v>
      </c>
      <c r="C18" s="600">
        <v>300</v>
      </c>
      <c r="D18" s="600">
        <v>900</v>
      </c>
      <c r="E18" s="600">
        <v>900</v>
      </c>
    </row>
    <row r="19" spans="1:5" ht="15.75">
      <c r="B19" s="235" t="s">
        <v>400</v>
      </c>
      <c r="C19" s="600"/>
      <c r="D19" s="600"/>
      <c r="E19" s="600">
        <v>2400</v>
      </c>
    </row>
    <row r="20" spans="1:5" ht="15.75">
      <c r="B20" s="235" t="s">
        <v>401</v>
      </c>
      <c r="C20" s="600"/>
      <c r="D20" s="600"/>
      <c r="E20" s="600">
        <v>2400</v>
      </c>
    </row>
    <row r="21" spans="1:5" ht="16.5" thickBot="1">
      <c r="B21" s="599"/>
      <c r="C21" s="600"/>
      <c r="D21" s="600"/>
      <c r="E21" s="600"/>
    </row>
    <row r="22" spans="1:5" ht="16.5" thickTop="1">
      <c r="B22" s="188" t="s">
        <v>545</v>
      </c>
      <c r="C22" s="196">
        <f>SUM(C4:C21)</f>
        <v>40100</v>
      </c>
      <c r="D22" s="196">
        <f>SUM(D4:D21)</f>
        <v>50132</v>
      </c>
      <c r="E22" s="196">
        <f>SUM(E4:E21)</f>
        <v>71700</v>
      </c>
    </row>
    <row r="24" spans="1:5">
      <c r="A24" t="s">
        <v>59</v>
      </c>
      <c r="B24" t="s">
        <v>403</v>
      </c>
    </row>
    <row r="25" spans="1:5">
      <c r="A25" t="s">
        <v>59</v>
      </c>
      <c r="B25" t="s">
        <v>404</v>
      </c>
    </row>
    <row r="26" spans="1:5">
      <c r="A26" t="s">
        <v>59</v>
      </c>
      <c r="B26" t="s">
        <v>420</v>
      </c>
    </row>
    <row r="27" spans="1:5">
      <c r="B27" t="s">
        <v>405</v>
      </c>
    </row>
    <row r="28" spans="1:5">
      <c r="A28" t="s">
        <v>59</v>
      </c>
      <c r="B28" t="s">
        <v>421</v>
      </c>
    </row>
    <row r="29" spans="1:5">
      <c r="B29" t="s">
        <v>406</v>
      </c>
    </row>
    <row r="30" spans="1:5">
      <c r="A30" t="s">
        <v>59</v>
      </c>
      <c r="B30" t="s">
        <v>407</v>
      </c>
    </row>
    <row r="31" spans="1:5">
      <c r="A31" t="s">
        <v>59</v>
      </c>
      <c r="B31" t="s">
        <v>413</v>
      </c>
    </row>
    <row r="32" spans="1:5">
      <c r="A32" t="s">
        <v>59</v>
      </c>
      <c r="B32" t="s">
        <v>414</v>
      </c>
    </row>
    <row r="33" spans="1:2">
      <c r="B33" t="s">
        <v>422</v>
      </c>
    </row>
    <row r="34" spans="1:2">
      <c r="B34" t="s">
        <v>415</v>
      </c>
    </row>
    <row r="35" spans="1:2">
      <c r="A35" t="s">
        <v>59</v>
      </c>
      <c r="B35" t="s">
        <v>416</v>
      </c>
    </row>
    <row r="36" spans="1:2">
      <c r="B36" t="s">
        <v>417</v>
      </c>
    </row>
    <row r="37" spans="1:2">
      <c r="A37" t="s">
        <v>59</v>
      </c>
      <c r="B37" t="s">
        <v>418</v>
      </c>
    </row>
    <row r="38" spans="1:2">
      <c r="B38" t="s">
        <v>419</v>
      </c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pane ySplit="2" topLeftCell="A32" activePane="bottomLeft" state="frozen"/>
      <selection pane="bottomLeft"/>
    </sheetView>
  </sheetViews>
  <sheetFormatPr defaultRowHeight="15"/>
  <cols>
    <col min="1" max="1" width="47.7109375" style="36" customWidth="1"/>
    <col min="2" max="2" width="14.5703125" style="36" customWidth="1"/>
    <col min="3" max="3" width="15.28515625" style="36" customWidth="1"/>
    <col min="4" max="4" width="13.140625" style="36" customWidth="1"/>
    <col min="5" max="5" width="10.28515625" style="36" bestFit="1" customWidth="1"/>
    <col min="6" max="16384" width="9.140625" style="36"/>
  </cols>
  <sheetData>
    <row r="1" spans="1:4" ht="18" customHeight="1">
      <c r="A1" s="372" t="s">
        <v>714</v>
      </c>
      <c r="B1" s="385"/>
      <c r="C1" s="385"/>
      <c r="D1" s="385"/>
    </row>
    <row r="2" spans="1:4" ht="18" customHeight="1">
      <c r="A2" s="159" t="s">
        <v>547</v>
      </c>
      <c r="B2" s="161">
        <v>2006</v>
      </c>
      <c r="C2" s="161">
        <v>2007</v>
      </c>
      <c r="D2" s="161">
        <v>2008</v>
      </c>
    </row>
    <row r="3" spans="1:4" ht="9.75" customHeight="1">
      <c r="A3" s="159"/>
      <c r="B3" s="208"/>
      <c r="C3" s="208"/>
      <c r="D3" s="208"/>
    </row>
    <row r="4" spans="1:4" ht="18" customHeight="1">
      <c r="A4" s="890" t="s">
        <v>1180</v>
      </c>
      <c r="B4" s="1019"/>
      <c r="C4" s="1019"/>
      <c r="D4" s="994">
        <v>-10000</v>
      </c>
    </row>
    <row r="5" spans="1:4" ht="9.75" customHeight="1">
      <c r="A5" s="159"/>
      <c r="B5" s="208"/>
      <c r="C5" s="208"/>
      <c r="D5" s="208"/>
    </row>
    <row r="6" spans="1:4" ht="15" customHeight="1">
      <c r="A6" s="126" t="s">
        <v>585</v>
      </c>
      <c r="B6" s="209">
        <v>300</v>
      </c>
      <c r="C6" s="209">
        <v>350</v>
      </c>
      <c r="D6" s="209">
        <v>350</v>
      </c>
    </row>
    <row r="7" spans="1:4" ht="16.5" customHeight="1">
      <c r="A7" s="126" t="s">
        <v>670</v>
      </c>
      <c r="B7" s="209">
        <v>600</v>
      </c>
      <c r="C7" s="209">
        <v>600</v>
      </c>
      <c r="D7" s="209">
        <v>900</v>
      </c>
    </row>
    <row r="8" spans="1:4" ht="18" customHeight="1">
      <c r="A8" s="126" t="s">
        <v>776</v>
      </c>
      <c r="B8" s="209">
        <v>6000</v>
      </c>
      <c r="C8" s="209">
        <v>6000</v>
      </c>
      <c r="D8" s="209">
        <v>2400</v>
      </c>
    </row>
    <row r="9" spans="1:4" ht="18" customHeight="1">
      <c r="A9" s="126" t="s">
        <v>777</v>
      </c>
      <c r="B9" s="209">
        <v>1800</v>
      </c>
      <c r="C9" s="209">
        <v>1800</v>
      </c>
      <c r="D9" s="209">
        <v>4200</v>
      </c>
    </row>
    <row r="10" spans="1:4" ht="18" customHeight="1">
      <c r="A10" s="126" t="s">
        <v>10</v>
      </c>
      <c r="B10" s="209">
        <v>2400</v>
      </c>
      <c r="C10" s="209">
        <v>3600</v>
      </c>
      <c r="D10" s="209">
        <v>2600</v>
      </c>
    </row>
    <row r="11" spans="1:4" ht="18" customHeight="1">
      <c r="A11" s="126" t="s">
        <v>9</v>
      </c>
      <c r="B11" s="209"/>
      <c r="C11" s="209"/>
      <c r="D11" s="209">
        <v>2240</v>
      </c>
    </row>
    <row r="12" spans="1:4" ht="18" customHeight="1">
      <c r="A12" s="182" t="s">
        <v>57</v>
      </c>
      <c r="B12" s="210">
        <v>300</v>
      </c>
      <c r="C12" s="210">
        <v>400</v>
      </c>
      <c r="D12" s="210">
        <v>400</v>
      </c>
    </row>
    <row r="13" spans="1:4" ht="18" customHeight="1">
      <c r="A13" s="126" t="s">
        <v>778</v>
      </c>
      <c r="B13" s="209">
        <v>6200</v>
      </c>
      <c r="C13" s="209">
        <v>6200</v>
      </c>
      <c r="D13" s="209">
        <v>6200</v>
      </c>
    </row>
    <row r="14" spans="1:4" ht="18" customHeight="1">
      <c r="A14" s="126" t="s">
        <v>11</v>
      </c>
      <c r="B14" s="211"/>
      <c r="C14" s="211">
        <v>2400</v>
      </c>
      <c r="D14" s="211">
        <v>950</v>
      </c>
    </row>
    <row r="15" spans="1:4" ht="18" customHeight="1">
      <c r="A15" s="206" t="s">
        <v>772</v>
      </c>
      <c r="B15" s="212">
        <v>500</v>
      </c>
      <c r="C15" s="212">
        <v>500</v>
      </c>
      <c r="D15" s="212">
        <v>500</v>
      </c>
    </row>
    <row r="16" spans="1:4" ht="18" customHeight="1">
      <c r="A16" s="206" t="s">
        <v>663</v>
      </c>
      <c r="B16" s="209">
        <v>684</v>
      </c>
      <c r="C16" s="209">
        <v>450</v>
      </c>
      <c r="D16" s="209">
        <v>450</v>
      </c>
    </row>
    <row r="17" spans="1:4" ht="18" customHeight="1">
      <c r="A17" s="126" t="s">
        <v>1000</v>
      </c>
      <c r="B17" s="213">
        <v>11503</v>
      </c>
      <c r="C17" s="210">
        <v>12000</v>
      </c>
      <c r="D17" s="210">
        <v>12500</v>
      </c>
    </row>
    <row r="18" spans="1:4" ht="18" customHeight="1">
      <c r="A18" s="206" t="s">
        <v>773</v>
      </c>
      <c r="B18" s="209">
        <v>2700</v>
      </c>
      <c r="C18" s="209">
        <v>2800</v>
      </c>
      <c r="D18" s="209">
        <v>2800</v>
      </c>
    </row>
    <row r="19" spans="1:4" ht="18" customHeight="1">
      <c r="A19" s="126" t="s">
        <v>669</v>
      </c>
      <c r="B19" s="211">
        <v>500</v>
      </c>
      <c r="C19" s="211">
        <v>500</v>
      </c>
      <c r="D19" s="211"/>
    </row>
    <row r="20" spans="1:4" ht="18" customHeight="1">
      <c r="A20" s="206" t="s">
        <v>12</v>
      </c>
      <c r="B20" s="209">
        <v>3500</v>
      </c>
      <c r="C20" s="209">
        <v>2600</v>
      </c>
      <c r="D20" s="209">
        <v>2400</v>
      </c>
    </row>
    <row r="21" spans="1:4" ht="18" customHeight="1">
      <c r="A21" s="126" t="s">
        <v>665</v>
      </c>
      <c r="B21" s="209">
        <v>1200</v>
      </c>
      <c r="C21" s="209">
        <v>1200</v>
      </c>
      <c r="D21" s="209">
        <v>1800</v>
      </c>
    </row>
    <row r="22" spans="1:4" ht="18" customHeight="1">
      <c r="A22" s="126" t="s">
        <v>1001</v>
      </c>
      <c r="B22" s="211"/>
      <c r="C22" s="211">
        <v>1200</v>
      </c>
      <c r="D22" s="211">
        <v>3200</v>
      </c>
    </row>
    <row r="23" spans="1:4" ht="18" customHeight="1">
      <c r="A23" s="126" t="s">
        <v>779</v>
      </c>
      <c r="B23" s="209">
        <v>6000</v>
      </c>
      <c r="C23" s="209">
        <v>0</v>
      </c>
      <c r="D23" s="209"/>
    </row>
    <row r="24" spans="1:4" ht="18" customHeight="1">
      <c r="A24" s="126" t="s">
        <v>774</v>
      </c>
      <c r="B24" s="213">
        <v>750</v>
      </c>
      <c r="C24" s="213">
        <v>750</v>
      </c>
      <c r="D24" s="213">
        <v>300</v>
      </c>
    </row>
    <row r="25" spans="1:4" ht="18" customHeight="1">
      <c r="A25" s="126" t="s">
        <v>664</v>
      </c>
      <c r="B25" s="209">
        <v>1500</v>
      </c>
      <c r="C25" s="209">
        <v>1600</v>
      </c>
      <c r="D25" s="209"/>
    </row>
    <row r="26" spans="1:4" ht="18" customHeight="1">
      <c r="A26" s="126" t="s">
        <v>1002</v>
      </c>
      <c r="B26" s="213"/>
      <c r="C26" s="213">
        <v>1800</v>
      </c>
      <c r="D26" s="213">
        <v>1200</v>
      </c>
    </row>
    <row r="27" spans="1:4" ht="18" customHeight="1">
      <c r="A27" s="126" t="s">
        <v>666</v>
      </c>
      <c r="B27" s="211">
        <v>1400</v>
      </c>
      <c r="C27" s="211">
        <v>1400</v>
      </c>
      <c r="D27" s="211">
        <v>1400</v>
      </c>
    </row>
    <row r="28" spans="1:4" ht="18" customHeight="1">
      <c r="A28" s="206" t="s">
        <v>667</v>
      </c>
      <c r="B28" s="212">
        <v>450</v>
      </c>
      <c r="C28" s="212">
        <v>600</v>
      </c>
      <c r="D28" s="212">
        <v>750</v>
      </c>
    </row>
    <row r="29" spans="1:4" ht="18" customHeight="1">
      <c r="A29" s="126" t="s">
        <v>668</v>
      </c>
      <c r="B29" s="211">
        <v>600</v>
      </c>
      <c r="C29" s="211">
        <v>750</v>
      </c>
      <c r="D29" s="211">
        <v>750</v>
      </c>
    </row>
    <row r="30" spans="1:4" ht="18" customHeight="1">
      <c r="A30" s="182" t="s">
        <v>685</v>
      </c>
      <c r="B30" s="209">
        <v>120</v>
      </c>
      <c r="C30" s="209">
        <v>120</v>
      </c>
      <c r="D30" s="209"/>
    </row>
    <row r="31" spans="1:4" ht="18" customHeight="1">
      <c r="A31" s="182" t="s">
        <v>681</v>
      </c>
      <c r="B31" s="209"/>
      <c r="C31" s="209">
        <v>120</v>
      </c>
      <c r="D31" s="209"/>
    </row>
    <row r="32" spans="1:4" ht="18" customHeight="1">
      <c r="A32" s="182" t="s">
        <v>765</v>
      </c>
      <c r="B32" s="210">
        <v>1560</v>
      </c>
      <c r="C32" s="210">
        <v>1900</v>
      </c>
      <c r="D32" s="210"/>
    </row>
    <row r="33" spans="1:4" ht="18" customHeight="1">
      <c r="A33" s="232" t="s">
        <v>38</v>
      </c>
      <c r="B33" s="211"/>
      <c r="C33" s="211">
        <v>2151</v>
      </c>
      <c r="D33" s="211"/>
    </row>
    <row r="34" spans="1:4" ht="18" customHeight="1">
      <c r="A34" s="182" t="s">
        <v>682</v>
      </c>
      <c r="B34" s="209"/>
      <c r="C34" s="209">
        <v>120</v>
      </c>
      <c r="D34" s="209"/>
    </row>
    <row r="35" spans="1:4" ht="18" customHeight="1">
      <c r="A35" s="182" t="s">
        <v>764</v>
      </c>
      <c r="B35" s="210">
        <v>1200</v>
      </c>
      <c r="C35" s="209"/>
      <c r="D35" s="209"/>
    </row>
    <row r="36" spans="1:4" ht="18" customHeight="1">
      <c r="A36" s="232" t="s">
        <v>767</v>
      </c>
      <c r="B36" s="211">
        <v>185</v>
      </c>
      <c r="C36" s="211"/>
      <c r="D36" s="211"/>
    </row>
    <row r="37" spans="1:4" ht="18" customHeight="1">
      <c r="A37" s="232" t="s">
        <v>766</v>
      </c>
      <c r="B37" s="211">
        <v>350</v>
      </c>
      <c r="C37" s="211">
        <v>1251</v>
      </c>
      <c r="D37" s="211"/>
    </row>
    <row r="38" spans="1:4" ht="18" customHeight="1">
      <c r="A38" s="642" t="s">
        <v>13</v>
      </c>
      <c r="B38" s="643"/>
      <c r="C38" s="643"/>
      <c r="D38" s="643">
        <v>3000</v>
      </c>
    </row>
    <row r="39" spans="1:4" ht="18" customHeight="1">
      <c r="A39" s="642" t="s">
        <v>14</v>
      </c>
      <c r="B39" s="643"/>
      <c r="C39" s="643"/>
      <c r="D39" s="643">
        <v>2600</v>
      </c>
    </row>
    <row r="40" spans="1:4" ht="6.75" customHeight="1" thickBot="1">
      <c r="A40" s="621"/>
      <c r="B40" s="619"/>
      <c r="C40" s="619"/>
      <c r="D40" s="619"/>
    </row>
    <row r="41" spans="1:4" ht="18" customHeight="1" thickTop="1">
      <c r="A41" s="207" t="s">
        <v>618</v>
      </c>
      <c r="B41" s="215">
        <f>SUM(B3:B40)</f>
        <v>52302</v>
      </c>
      <c r="C41" s="215">
        <f>SUM(C3:C40)</f>
        <v>55162</v>
      </c>
      <c r="D41" s="215">
        <f>SUM(D3:D40)</f>
        <v>43890</v>
      </c>
    </row>
    <row r="42" spans="1:4" ht="18" customHeight="1">
      <c r="A42" s="62"/>
      <c r="B42" s="63"/>
      <c r="C42" s="63"/>
    </row>
    <row r="43" spans="1:4">
      <c r="A43"/>
    </row>
    <row r="44" spans="1:4">
      <c r="A44"/>
    </row>
    <row r="45" spans="1:4">
      <c r="A45"/>
      <c r="B45" s="6"/>
      <c r="C45" s="6"/>
    </row>
    <row r="46" spans="1:4">
      <c r="A46" s="38"/>
      <c r="C46" s="18"/>
    </row>
    <row r="47" spans="1:4">
      <c r="A47" s="37"/>
      <c r="C47" s="64"/>
    </row>
    <row r="48" spans="1:4">
      <c r="A48" s="37"/>
      <c r="C48" s="64"/>
    </row>
    <row r="49" spans="1:3">
      <c r="A49" s="37"/>
      <c r="C49" s="64"/>
    </row>
    <row r="50" spans="1:3">
      <c r="A50" s="61"/>
      <c r="C50" s="64"/>
    </row>
    <row r="51" spans="1:3">
      <c r="A51" s="37"/>
      <c r="C51" s="64"/>
    </row>
  </sheetData>
  <phoneticPr fontId="30" type="noConversion"/>
  <printOptions horizontalCentered="1"/>
  <pageMargins left="0.75" right="0.75" top="0.75" bottom="0.75" header="0.5" footer="0.5"/>
  <pageSetup orientation="portrait" r:id="rId1"/>
  <headerFooter alignWithMargins="0">
    <oddFooter>&amp;L&amp;Z&amp;F, &amp;A&amp;R&amp;D,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2.75"/>
  <cols>
    <col min="1" max="1" width="48" customWidth="1"/>
    <col min="2" max="2" width="14.7109375" customWidth="1"/>
    <col min="3" max="3" width="14.42578125" customWidth="1"/>
    <col min="4" max="4" width="12.7109375" customWidth="1"/>
    <col min="5" max="5" width="10.28515625" bestFit="1" customWidth="1"/>
  </cols>
  <sheetData>
    <row r="1" spans="1:5" ht="24" customHeight="1">
      <c r="A1" s="372" t="s">
        <v>694</v>
      </c>
      <c r="B1" s="386"/>
      <c r="C1" s="386"/>
      <c r="D1" s="331"/>
      <c r="E1" s="22"/>
    </row>
    <row r="2" spans="1:5" ht="15.75">
      <c r="A2" s="117"/>
      <c r="B2" s="110"/>
      <c r="C2" s="110"/>
      <c r="D2" s="114"/>
      <c r="E2" s="22"/>
    </row>
    <row r="3" spans="1:5" ht="15.75">
      <c r="A3" s="117"/>
      <c r="B3" s="216">
        <v>2006</v>
      </c>
      <c r="C3" s="216">
        <v>2007</v>
      </c>
      <c r="D3" s="115">
        <v>2008</v>
      </c>
      <c r="E3" s="22"/>
    </row>
    <row r="4" spans="1:5" ht="15.75">
      <c r="A4" s="117"/>
      <c r="B4" s="217"/>
      <c r="C4" s="217"/>
      <c r="D4" s="116"/>
      <c r="E4" s="22"/>
    </row>
    <row r="5" spans="1:5" ht="15.75">
      <c r="A5" s="1026" t="s">
        <v>1180</v>
      </c>
      <c r="B5" s="1027"/>
      <c r="C5" s="1027"/>
      <c r="D5" s="893">
        <v>-24000</v>
      </c>
      <c r="E5" s="22"/>
    </row>
    <row r="6" spans="1:5" ht="15.75">
      <c r="A6" s="117"/>
      <c r="B6" s="217"/>
      <c r="C6" s="217"/>
      <c r="D6" s="116"/>
      <c r="E6" s="22"/>
    </row>
    <row r="7" spans="1:5" ht="15.75">
      <c r="A7" s="218" t="s">
        <v>73</v>
      </c>
      <c r="B7" s="219"/>
      <c r="C7" s="219">
        <v>3996</v>
      </c>
      <c r="D7" s="119"/>
      <c r="E7" s="22"/>
    </row>
    <row r="8" spans="1:5" ht="16.5">
      <c r="A8" s="220" t="s">
        <v>658</v>
      </c>
      <c r="B8" s="221">
        <v>18295</v>
      </c>
      <c r="C8" s="222">
        <v>36354</v>
      </c>
      <c r="D8" s="222">
        <f>'Uniform WS'!E45</f>
        <v>34875</v>
      </c>
      <c r="E8" s="22"/>
    </row>
    <row r="9" spans="1:5" ht="16.5">
      <c r="A9" s="143" t="s">
        <v>659</v>
      </c>
      <c r="B9" s="166">
        <v>21725</v>
      </c>
      <c r="C9" s="222">
        <f>'Gear WS'!C27</f>
        <v>31875</v>
      </c>
      <c r="D9" s="222">
        <f>'Gear WS'!D27</f>
        <v>35910</v>
      </c>
      <c r="E9" s="22"/>
    </row>
    <row r="10" spans="1:5" ht="16.5">
      <c r="A10" s="143" t="s">
        <v>58</v>
      </c>
      <c r="B10" s="166"/>
      <c r="C10" s="121">
        <v>1000</v>
      </c>
      <c r="D10" s="121"/>
      <c r="E10" s="22"/>
    </row>
    <row r="11" spans="1:5" ht="16.5" thickBot="1">
      <c r="A11" s="223"/>
      <c r="B11" s="224"/>
      <c r="C11" s="224"/>
      <c r="D11" s="125"/>
      <c r="E11" s="22"/>
    </row>
    <row r="12" spans="1:5" ht="24" customHeight="1" thickTop="1">
      <c r="A12" s="207" t="s">
        <v>619</v>
      </c>
      <c r="B12" s="215">
        <f>SUM(B4:B11)</f>
        <v>40020</v>
      </c>
      <c r="C12" s="215">
        <f>SUM(C4:C11)</f>
        <v>73225</v>
      </c>
      <c r="D12" s="163">
        <f>SUM(D4:D11)</f>
        <v>46785</v>
      </c>
      <c r="E12" s="22"/>
    </row>
    <row r="13" spans="1:5">
      <c r="D13" s="22"/>
      <c r="E13" s="22"/>
    </row>
    <row r="14" spans="1:5">
      <c r="A14" t="s">
        <v>74</v>
      </c>
      <c r="D14" s="22"/>
      <c r="E14" s="22"/>
    </row>
    <row r="15" spans="1:5">
      <c r="D15" s="22"/>
      <c r="E15" s="22"/>
    </row>
    <row r="16" spans="1:5">
      <c r="D16" s="22"/>
      <c r="E16" s="22"/>
    </row>
    <row r="17" spans="4:5">
      <c r="D17" s="22"/>
      <c r="E17" s="22"/>
    </row>
    <row r="18" spans="4:5">
      <c r="D18" s="22"/>
      <c r="E18" s="22"/>
    </row>
    <row r="19" spans="4:5">
      <c r="D19" s="22"/>
      <c r="E19" s="22"/>
    </row>
    <row r="20" spans="4:5">
      <c r="D20" s="22"/>
      <c r="E20" s="22"/>
    </row>
    <row r="21" spans="4:5">
      <c r="D21" s="22"/>
      <c r="E21" s="22"/>
    </row>
    <row r="22" spans="4:5">
      <c r="D22" s="22"/>
      <c r="E22" s="22"/>
    </row>
    <row r="23" spans="4:5">
      <c r="D23" s="22"/>
      <c r="E23" s="22"/>
    </row>
  </sheetData>
  <phoneticPr fontId="3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sqref="A1:B1"/>
    </sheetView>
  </sheetViews>
  <sheetFormatPr defaultRowHeight="18.75" customHeight="1"/>
  <cols>
    <col min="1" max="1" width="36.5703125" style="6" customWidth="1"/>
    <col min="2" max="2" width="12.140625" style="6" customWidth="1"/>
    <col min="3" max="3" width="12.85546875" style="15" bestFit="1" customWidth="1"/>
    <col min="4" max="4" width="14.140625" style="16" bestFit="1" customWidth="1"/>
    <col min="5" max="5" width="14.28515625" style="6" bestFit="1" customWidth="1"/>
    <col min="6" max="16384" width="9.140625" style="6"/>
  </cols>
  <sheetData>
    <row r="1" spans="1:6" ht="18.75" customHeight="1">
      <c r="A1" s="1049" t="s">
        <v>711</v>
      </c>
      <c r="B1" s="1050"/>
      <c r="C1" s="801"/>
      <c r="D1" s="802"/>
      <c r="E1" s="803"/>
    </row>
    <row r="2" spans="1:6" ht="15.75">
      <c r="A2" s="54" t="s">
        <v>561</v>
      </c>
      <c r="B2" s="55"/>
      <c r="C2" s="55"/>
      <c r="D2" s="55"/>
      <c r="E2" s="56"/>
    </row>
    <row r="3" spans="1:6" s="17" customFormat="1" ht="15.75">
      <c r="A3" s="26" t="s">
        <v>562</v>
      </c>
      <c r="B3" s="42" t="s">
        <v>563</v>
      </c>
      <c r="C3" s="42" t="s">
        <v>564</v>
      </c>
      <c r="D3" s="42" t="s">
        <v>565</v>
      </c>
      <c r="E3" s="46" t="s">
        <v>566</v>
      </c>
    </row>
    <row r="4" spans="1:6" ht="14.1" customHeight="1">
      <c r="A4" s="39" t="s">
        <v>567</v>
      </c>
      <c r="B4" s="41">
        <v>27</v>
      </c>
      <c r="C4" s="41">
        <v>2</v>
      </c>
      <c r="D4" s="44">
        <v>75</v>
      </c>
      <c r="E4" s="47">
        <f>B4*C4*D4</f>
        <v>4050</v>
      </c>
    </row>
    <row r="5" spans="1:6" ht="14.1" customHeight="1">
      <c r="A5" s="39" t="s">
        <v>568</v>
      </c>
      <c r="B5" s="41">
        <v>27</v>
      </c>
      <c r="C5" s="41">
        <v>1</v>
      </c>
      <c r="D5" s="44">
        <v>80</v>
      </c>
      <c r="E5" s="47">
        <f>B5*C5*D5</f>
        <v>2160</v>
      </c>
    </row>
    <row r="6" spans="1:6" ht="14.1" customHeight="1">
      <c r="A6" s="39" t="s">
        <v>569</v>
      </c>
      <c r="B6" s="41">
        <v>27</v>
      </c>
      <c r="C6" s="41">
        <v>6</v>
      </c>
      <c r="D6" s="44">
        <v>14</v>
      </c>
      <c r="E6" s="47">
        <f>B6*C6*D6</f>
        <v>2268</v>
      </c>
      <c r="F6"/>
    </row>
    <row r="7" spans="1:6" ht="14.1" customHeight="1">
      <c r="A7" s="39" t="s">
        <v>570</v>
      </c>
      <c r="B7" s="41">
        <v>27</v>
      </c>
      <c r="C7" s="41">
        <v>2</v>
      </c>
      <c r="D7" s="44">
        <v>30</v>
      </c>
      <c r="E7" s="75">
        <f>B7*C7*D7</f>
        <v>1620</v>
      </c>
      <c r="F7"/>
    </row>
    <row r="8" spans="1:6" ht="14.1" customHeight="1">
      <c r="A8" s="39" t="s">
        <v>598</v>
      </c>
      <c r="B8" s="41">
        <v>27</v>
      </c>
      <c r="C8" s="41">
        <v>4</v>
      </c>
      <c r="D8" s="44">
        <v>72</v>
      </c>
      <c r="E8" s="75">
        <f>B8*C8*D8</f>
        <v>7776</v>
      </c>
      <c r="F8"/>
    </row>
    <row r="9" spans="1:6" ht="14.1" customHeight="1">
      <c r="A9" s="43"/>
      <c r="B9" s="41"/>
      <c r="C9" s="41"/>
      <c r="D9" s="41"/>
      <c r="E9" s="76">
        <f>SUM(E4:E8)</f>
        <v>17874</v>
      </c>
      <c r="F9"/>
    </row>
    <row r="10" spans="1:6" ht="14.1" customHeight="1">
      <c r="A10" s="43" t="s">
        <v>571</v>
      </c>
      <c r="B10" s="41"/>
      <c r="C10" s="41"/>
      <c r="D10" s="41"/>
      <c r="E10" s="77"/>
      <c r="F10"/>
    </row>
    <row r="11" spans="1:6" s="14" customFormat="1" ht="14.1" customHeight="1">
      <c r="A11" s="26" t="s">
        <v>562</v>
      </c>
      <c r="B11" s="42" t="s">
        <v>563</v>
      </c>
      <c r="C11" s="42" t="s">
        <v>564</v>
      </c>
      <c r="D11" s="42" t="s">
        <v>565</v>
      </c>
      <c r="E11" s="50" t="s">
        <v>566</v>
      </c>
      <c r="F11"/>
    </row>
    <row r="12" spans="1:6" ht="14.1" customHeight="1">
      <c r="A12" s="39" t="s">
        <v>567</v>
      </c>
      <c r="B12" s="41">
        <v>10</v>
      </c>
      <c r="C12" s="41">
        <v>1</v>
      </c>
      <c r="D12" s="44">
        <v>75</v>
      </c>
      <c r="E12" s="47">
        <f>B12*C12*D12</f>
        <v>750</v>
      </c>
      <c r="F12"/>
    </row>
    <row r="13" spans="1:6" ht="14.1" customHeight="1">
      <c r="A13" s="39" t="s">
        <v>569</v>
      </c>
      <c r="B13" s="41">
        <v>10</v>
      </c>
      <c r="C13" s="41">
        <v>1</v>
      </c>
      <c r="D13" s="44">
        <v>14</v>
      </c>
      <c r="E13" s="47">
        <f>B13*C13*D13</f>
        <v>140</v>
      </c>
      <c r="F13"/>
    </row>
    <row r="14" spans="1:6" ht="14.1" customHeight="1">
      <c r="A14" s="39" t="s">
        <v>570</v>
      </c>
      <c r="B14" s="41">
        <v>10</v>
      </c>
      <c r="C14" s="41">
        <v>1</v>
      </c>
      <c r="D14" s="44">
        <v>30</v>
      </c>
      <c r="E14" s="47">
        <f>B14*C14*D14</f>
        <v>300</v>
      </c>
      <c r="F14"/>
    </row>
    <row r="15" spans="1:6" ht="14.1" customHeight="1">
      <c r="A15" s="39" t="s">
        <v>598</v>
      </c>
      <c r="B15" s="41">
        <v>10</v>
      </c>
      <c r="C15" s="41">
        <v>1</v>
      </c>
      <c r="D15" s="44">
        <v>72</v>
      </c>
      <c r="E15" s="47">
        <f>B15*C15*D15</f>
        <v>720</v>
      </c>
      <c r="F15"/>
    </row>
    <row r="16" spans="1:6" ht="14.1" customHeight="1">
      <c r="A16" s="39"/>
      <c r="B16" s="41"/>
      <c r="C16" s="41"/>
      <c r="D16" s="41"/>
      <c r="E16" s="48">
        <f>SUM(E12:E15)</f>
        <v>1910</v>
      </c>
      <c r="F16"/>
    </row>
    <row r="17" spans="1:6" ht="14.1" customHeight="1">
      <c r="A17" s="43" t="s">
        <v>163</v>
      </c>
      <c r="B17" s="41"/>
      <c r="C17" s="41"/>
      <c r="D17" s="41"/>
      <c r="E17" s="49"/>
      <c r="F17"/>
    </row>
    <row r="18" spans="1:6" s="14" customFormat="1" ht="14.1" customHeight="1">
      <c r="A18" s="26" t="s">
        <v>562</v>
      </c>
      <c r="B18" s="42" t="s">
        <v>563</v>
      </c>
      <c r="C18" s="42" t="s">
        <v>564</v>
      </c>
      <c r="D18" s="42" t="s">
        <v>565</v>
      </c>
      <c r="E18" s="50" t="s">
        <v>566</v>
      </c>
      <c r="F18"/>
    </row>
    <row r="19" spans="1:6" ht="14.1" customHeight="1">
      <c r="A19" s="39" t="s">
        <v>567</v>
      </c>
      <c r="B19" s="41">
        <v>5</v>
      </c>
      <c r="C19" s="41">
        <v>5</v>
      </c>
      <c r="D19" s="44">
        <v>75</v>
      </c>
      <c r="E19" s="47">
        <f>B19*C19*D19</f>
        <v>1875</v>
      </c>
      <c r="F19"/>
    </row>
    <row r="20" spans="1:6" ht="14.1" customHeight="1">
      <c r="A20" s="39" t="s">
        <v>568</v>
      </c>
      <c r="B20" s="41">
        <v>5</v>
      </c>
      <c r="C20" s="41">
        <v>5</v>
      </c>
      <c r="D20" s="44">
        <v>80</v>
      </c>
      <c r="E20" s="47">
        <f>B20*C20*D20</f>
        <v>2000</v>
      </c>
      <c r="F20"/>
    </row>
    <row r="21" spans="1:6" ht="14.1" customHeight="1">
      <c r="A21" s="39" t="s">
        <v>570</v>
      </c>
      <c r="B21" s="41">
        <v>5</v>
      </c>
      <c r="C21" s="41">
        <v>5</v>
      </c>
      <c r="D21" s="44">
        <v>30</v>
      </c>
      <c r="E21" s="47">
        <f>B21*C21*D21</f>
        <v>750</v>
      </c>
      <c r="F21"/>
    </row>
    <row r="22" spans="1:6" ht="14.1" customHeight="1">
      <c r="A22" s="39" t="s">
        <v>598</v>
      </c>
      <c r="B22" s="41">
        <v>5</v>
      </c>
      <c r="C22" s="41">
        <v>1</v>
      </c>
      <c r="D22" s="40">
        <v>72</v>
      </c>
      <c r="E22" s="51">
        <f>B22*C22*D22</f>
        <v>360</v>
      </c>
      <c r="F22"/>
    </row>
    <row r="23" spans="1:6" ht="14.1" customHeight="1">
      <c r="A23" s="43"/>
      <c r="B23" s="41"/>
      <c r="C23" s="41"/>
      <c r="D23" s="41"/>
      <c r="E23" s="48">
        <f>SUM(E17:E22)</f>
        <v>4985</v>
      </c>
      <c r="F23"/>
    </row>
    <row r="24" spans="1:6" ht="14.1" customHeight="1">
      <c r="A24" s="43" t="s">
        <v>572</v>
      </c>
      <c r="B24" s="41"/>
      <c r="C24" s="41"/>
      <c r="D24" s="41"/>
      <c r="E24" s="49"/>
      <c r="F24"/>
    </row>
    <row r="25" spans="1:6" s="14" customFormat="1" ht="14.1" customHeight="1">
      <c r="A25" s="31" t="s">
        <v>562</v>
      </c>
      <c r="B25" s="42" t="s">
        <v>563</v>
      </c>
      <c r="C25" s="42" t="s">
        <v>564</v>
      </c>
      <c r="D25" s="42" t="s">
        <v>565</v>
      </c>
      <c r="E25" s="50" t="s">
        <v>566</v>
      </c>
      <c r="F25"/>
    </row>
    <row r="26" spans="1:6" ht="14.1" customHeight="1">
      <c r="A26" s="39" t="s">
        <v>570</v>
      </c>
      <c r="B26" s="41">
        <v>3</v>
      </c>
      <c r="C26" s="41">
        <v>1</v>
      </c>
      <c r="D26" s="44">
        <v>30</v>
      </c>
      <c r="E26" s="47">
        <f>B26*C26*D26</f>
        <v>90</v>
      </c>
      <c r="F26"/>
    </row>
    <row r="27" spans="1:6" ht="14.1" customHeight="1">
      <c r="A27" s="43"/>
      <c r="B27" s="41"/>
      <c r="C27" s="41"/>
      <c r="D27" s="41"/>
      <c r="E27" s="52">
        <f>SUM(E26:E26)</f>
        <v>90</v>
      </c>
      <c r="F27"/>
    </row>
    <row r="28" spans="1:6" ht="14.1" customHeight="1">
      <c r="A28" s="43" t="s">
        <v>573</v>
      </c>
      <c r="B28" s="41"/>
      <c r="C28" s="41"/>
      <c r="D28" s="41"/>
      <c r="E28" s="49"/>
      <c r="F28"/>
    </row>
    <row r="29" spans="1:6" s="14" customFormat="1" ht="14.1" customHeight="1">
      <c r="A29" s="26" t="s">
        <v>562</v>
      </c>
      <c r="B29" s="42"/>
      <c r="C29" s="42" t="s">
        <v>564</v>
      </c>
      <c r="D29" s="42" t="s">
        <v>565</v>
      </c>
      <c r="E29" s="50" t="s">
        <v>566</v>
      </c>
      <c r="F29"/>
    </row>
    <row r="30" spans="1:6" ht="14.1" customHeight="1">
      <c r="A30" s="39" t="s">
        <v>599</v>
      </c>
      <c r="B30" s="41"/>
      <c r="C30" s="41">
        <v>15</v>
      </c>
      <c r="D30" s="44">
        <v>73</v>
      </c>
      <c r="E30" s="47">
        <f>C30*D30</f>
        <v>1095</v>
      </c>
      <c r="F30"/>
    </row>
    <row r="31" spans="1:6" ht="14.1" customHeight="1">
      <c r="A31" s="39" t="s">
        <v>568</v>
      </c>
      <c r="B31" s="41"/>
      <c r="C31" s="41">
        <v>15</v>
      </c>
      <c r="D31" s="44">
        <v>80</v>
      </c>
      <c r="E31" s="47">
        <f>C31*D31</f>
        <v>1200</v>
      </c>
      <c r="F31"/>
    </row>
    <row r="32" spans="1:6" ht="14.1" customHeight="1">
      <c r="A32" s="39" t="s">
        <v>574</v>
      </c>
      <c r="B32" s="41"/>
      <c r="C32" s="41">
        <v>15</v>
      </c>
      <c r="D32" s="44">
        <v>14</v>
      </c>
      <c r="E32" s="47">
        <f>C32*D32</f>
        <v>210</v>
      </c>
      <c r="F32"/>
    </row>
    <row r="33" spans="1:6" ht="18" customHeight="1">
      <c r="A33" s="43"/>
      <c r="B33" s="41"/>
      <c r="C33" s="41"/>
      <c r="D33" s="44"/>
      <c r="E33" s="53">
        <f>SUM(E30:E32)</f>
        <v>2505</v>
      </c>
      <c r="F33"/>
    </row>
    <row r="34" spans="1:6" ht="14.1" customHeight="1">
      <c r="A34" s="43" t="s">
        <v>600</v>
      </c>
      <c r="B34" s="41"/>
      <c r="C34" s="41"/>
      <c r="D34" s="44"/>
      <c r="E34" s="53"/>
      <c r="F34"/>
    </row>
    <row r="35" spans="1:6" ht="14.1" customHeight="1">
      <c r="A35" s="26" t="s">
        <v>562</v>
      </c>
      <c r="B35" s="42"/>
      <c r="C35" s="42" t="s">
        <v>564</v>
      </c>
      <c r="D35" s="42" t="s">
        <v>565</v>
      </c>
      <c r="E35" s="50" t="s">
        <v>566</v>
      </c>
      <c r="F35"/>
    </row>
    <row r="36" spans="1:6" ht="14.1" customHeight="1">
      <c r="A36" s="39" t="s">
        <v>576</v>
      </c>
      <c r="B36" s="41"/>
      <c r="C36" s="41">
        <v>6</v>
      </c>
      <c r="D36" s="44">
        <v>60</v>
      </c>
      <c r="E36" s="47">
        <f t="shared" ref="E36:E43" si="0">C36*D36</f>
        <v>360</v>
      </c>
      <c r="F36"/>
    </row>
    <row r="37" spans="1:6" ht="14.1" customHeight="1">
      <c r="A37" s="39" t="s">
        <v>39</v>
      </c>
      <c r="B37" s="41"/>
      <c r="C37" s="41">
        <v>500</v>
      </c>
      <c r="D37" s="44">
        <v>1.75</v>
      </c>
      <c r="E37" s="47">
        <f t="shared" si="0"/>
        <v>875</v>
      </c>
      <c r="F37"/>
    </row>
    <row r="38" spans="1:6" ht="14.1" customHeight="1">
      <c r="A38" s="39" t="s">
        <v>604</v>
      </c>
      <c r="B38" s="41"/>
      <c r="C38" s="41">
        <v>12</v>
      </c>
      <c r="D38" s="44">
        <v>12</v>
      </c>
      <c r="E38" s="47">
        <f t="shared" si="0"/>
        <v>144</v>
      </c>
      <c r="F38"/>
    </row>
    <row r="39" spans="1:6" ht="14.1" customHeight="1">
      <c r="A39" s="98" t="s">
        <v>601</v>
      </c>
      <c r="B39" s="57"/>
      <c r="C39" s="57">
        <v>12</v>
      </c>
      <c r="D39" s="99">
        <v>15</v>
      </c>
      <c r="E39" s="47">
        <f t="shared" si="0"/>
        <v>180</v>
      </c>
      <c r="F39"/>
    </row>
    <row r="40" spans="1:6" ht="14.1" customHeight="1">
      <c r="A40" s="98" t="s">
        <v>602</v>
      </c>
      <c r="B40" s="57"/>
      <c r="C40" s="57">
        <v>18</v>
      </c>
      <c r="D40" s="99">
        <v>24</v>
      </c>
      <c r="E40" s="47">
        <f t="shared" si="0"/>
        <v>432</v>
      </c>
      <c r="F40"/>
    </row>
    <row r="41" spans="1:6" ht="14.1" customHeight="1">
      <c r="A41" s="98" t="s">
        <v>575</v>
      </c>
      <c r="B41" s="57"/>
      <c r="C41" s="57">
        <v>32</v>
      </c>
      <c r="D41" s="99">
        <v>150</v>
      </c>
      <c r="E41" s="100">
        <f t="shared" si="0"/>
        <v>4800</v>
      </c>
      <c r="F41"/>
    </row>
    <row r="42" spans="1:6" ht="14.1" customHeight="1">
      <c r="A42" s="98" t="s">
        <v>603</v>
      </c>
      <c r="B42" s="57"/>
      <c r="C42" s="57">
        <v>12</v>
      </c>
      <c r="D42" s="99">
        <v>10</v>
      </c>
      <c r="E42" s="100">
        <f t="shared" si="0"/>
        <v>120</v>
      </c>
      <c r="F42"/>
    </row>
    <row r="43" spans="1:6" ht="13.5" customHeight="1">
      <c r="A43" s="98" t="s">
        <v>40</v>
      </c>
      <c r="B43" s="57"/>
      <c r="C43" s="57">
        <v>48</v>
      </c>
      <c r="D43" s="620">
        <v>12.5</v>
      </c>
      <c r="E43" s="100">
        <f t="shared" si="0"/>
        <v>600</v>
      </c>
      <c r="F43"/>
    </row>
    <row r="44" spans="1:6" ht="13.5" customHeight="1">
      <c r="A44" s="101"/>
      <c r="B44" s="102"/>
      <c r="C44" s="102"/>
      <c r="D44" s="102"/>
      <c r="E44" s="103">
        <f>SUM(E36:E43)</f>
        <v>7511</v>
      </c>
    </row>
    <row r="45" spans="1:6" ht="30" customHeight="1">
      <c r="A45" s="58" t="s">
        <v>533</v>
      </c>
      <c r="B45" s="59"/>
      <c r="C45" s="59"/>
      <c r="D45" s="59"/>
      <c r="E45" s="45">
        <f>SUM(E9,E16,E23,E27,E33,E44)</f>
        <v>34875</v>
      </c>
    </row>
    <row r="46" spans="1:6" ht="18.75" customHeight="1">
      <c r="A46" s="23"/>
      <c r="B46" s="23"/>
      <c r="C46" s="23"/>
      <c r="D46" s="23"/>
      <c r="E46" s="23"/>
    </row>
    <row r="47" spans="1:6" ht="18.75" customHeight="1">
      <c r="A47" s="23"/>
      <c r="B47" s="23"/>
      <c r="C47" s="23"/>
      <c r="D47" s="23"/>
      <c r="E47" s="23"/>
    </row>
    <row r="48" spans="1:6" ht="18.75" customHeight="1">
      <c r="A48" s="23"/>
      <c r="B48" s="23"/>
      <c r="C48" s="23"/>
      <c r="D48" s="23"/>
      <c r="E48" s="23"/>
    </row>
    <row r="49" spans="1:5" ht="18.75" customHeight="1">
      <c r="A49" s="23"/>
      <c r="B49" s="23"/>
      <c r="C49" s="23"/>
      <c r="D49" s="23"/>
      <c r="E49" s="23"/>
    </row>
    <row r="50" spans="1:5" ht="18.75" customHeight="1">
      <c r="A50" s="23"/>
      <c r="B50" s="23"/>
      <c r="C50" s="23"/>
      <c r="D50" s="23"/>
      <c r="E50" s="23"/>
    </row>
    <row r="51" spans="1:5" ht="18.75" customHeight="1">
      <c r="A51" s="23"/>
      <c r="B51" s="23"/>
      <c r="C51" s="23"/>
      <c r="D51" s="23"/>
      <c r="E51" s="23"/>
    </row>
    <row r="52" spans="1:5" ht="18.75" customHeight="1">
      <c r="A52" s="23"/>
      <c r="B52" s="23"/>
      <c r="C52" s="23"/>
      <c r="D52" s="23"/>
      <c r="E52" s="23"/>
    </row>
    <row r="53" spans="1:5" ht="18.75" customHeight="1">
      <c r="A53" s="23"/>
      <c r="B53" s="23"/>
      <c r="C53" s="23"/>
      <c r="D53" s="23"/>
      <c r="E53" s="23"/>
    </row>
    <row r="54" spans="1:5" ht="18.75" customHeight="1">
      <c r="A54" s="23"/>
      <c r="B54" s="23"/>
      <c r="C54" s="23"/>
      <c r="D54" s="23"/>
      <c r="E54" s="23"/>
    </row>
    <row r="55" spans="1:5" ht="18.75" customHeight="1">
      <c r="A55" s="23"/>
      <c r="B55" s="23"/>
      <c r="C55" s="23"/>
      <c r="D55" s="23"/>
      <c r="E55" s="23"/>
    </row>
    <row r="56" spans="1:5" ht="18.75" customHeight="1">
      <c r="A56" s="23"/>
      <c r="B56" s="23"/>
      <c r="C56" s="23"/>
      <c r="D56" s="23"/>
      <c r="E56" s="23"/>
    </row>
    <row r="57" spans="1:5" ht="18.75" customHeight="1">
      <c r="A57" s="23"/>
      <c r="B57" s="23"/>
      <c r="C57" s="23"/>
      <c r="D57" s="23"/>
      <c r="E57" s="23"/>
    </row>
    <row r="58" spans="1:5" ht="18.75" customHeight="1">
      <c r="A58" s="23"/>
      <c r="B58" s="23"/>
      <c r="C58" s="23"/>
      <c r="D58" s="23"/>
      <c r="E58" s="23"/>
    </row>
    <row r="59" spans="1:5" ht="18.75" customHeight="1">
      <c r="A59" s="23"/>
      <c r="B59" s="23"/>
      <c r="C59" s="23"/>
      <c r="D59" s="23"/>
      <c r="E59" s="23"/>
    </row>
    <row r="60" spans="1:5" ht="18.75" customHeight="1">
      <c r="A60" s="23"/>
      <c r="B60" s="23"/>
      <c r="C60" s="23"/>
      <c r="D60" s="23"/>
      <c r="E60" s="23"/>
    </row>
    <row r="61" spans="1:5" ht="18.75" customHeight="1">
      <c r="A61" s="23"/>
      <c r="B61" s="23"/>
      <c r="C61" s="23"/>
      <c r="D61" s="23"/>
      <c r="E61" s="23"/>
    </row>
    <row r="62" spans="1:5" ht="18.75" customHeight="1">
      <c r="A62" s="23"/>
      <c r="B62" s="23"/>
      <c r="C62" s="23"/>
      <c r="D62" s="23"/>
      <c r="E62" s="23"/>
    </row>
    <row r="63" spans="1:5" ht="18.75" customHeight="1">
      <c r="A63" s="23"/>
      <c r="B63" s="23"/>
      <c r="C63" s="23"/>
      <c r="D63" s="23"/>
      <c r="E63" s="23"/>
    </row>
    <row r="64" spans="1:5" ht="18.75" customHeight="1">
      <c r="A64" s="23"/>
      <c r="B64" s="23"/>
      <c r="C64" s="23"/>
      <c r="D64" s="23"/>
      <c r="E64" s="23"/>
    </row>
    <row r="65" spans="1:5" ht="18.75" customHeight="1">
      <c r="A65" s="23"/>
      <c r="B65" s="23"/>
      <c r="C65" s="23"/>
      <c r="D65" s="23"/>
      <c r="E65" s="23"/>
    </row>
    <row r="66" spans="1:5" ht="18.75" customHeight="1">
      <c r="A66" s="23"/>
      <c r="B66" s="23"/>
      <c r="C66" s="23"/>
      <c r="D66" s="23"/>
      <c r="E66" s="23"/>
    </row>
    <row r="67" spans="1:5" ht="18.75" customHeight="1">
      <c r="A67" s="23"/>
      <c r="B67" s="23"/>
      <c r="C67" s="23"/>
      <c r="D67" s="23"/>
      <c r="E67" s="23"/>
    </row>
    <row r="68" spans="1:5" ht="18.75" customHeight="1">
      <c r="A68" s="23"/>
      <c r="B68" s="23"/>
      <c r="C68" s="23"/>
      <c r="D68" s="23"/>
      <c r="E68" s="23"/>
    </row>
    <row r="69" spans="1:5" ht="18.75" customHeight="1">
      <c r="A69" s="23"/>
      <c r="B69" s="23"/>
      <c r="C69" s="23"/>
      <c r="D69" s="23"/>
      <c r="E69" s="23"/>
    </row>
    <row r="70" spans="1:5" ht="18.75" customHeight="1">
      <c r="A70" s="23"/>
      <c r="B70" s="23"/>
      <c r="C70" s="23"/>
      <c r="D70" s="23"/>
      <c r="E70" s="23"/>
    </row>
    <row r="71" spans="1:5" ht="18.75" customHeight="1">
      <c r="A71" s="23"/>
      <c r="B71" s="23"/>
      <c r="C71" s="23"/>
      <c r="D71" s="23"/>
      <c r="E71" s="23"/>
    </row>
    <row r="72" spans="1:5" ht="18.75" customHeight="1">
      <c r="A72" s="23"/>
      <c r="B72" s="23"/>
      <c r="C72" s="23"/>
      <c r="D72" s="23"/>
      <c r="E72" s="23"/>
    </row>
    <row r="73" spans="1:5" ht="18.75" customHeight="1">
      <c r="A73" s="23"/>
      <c r="B73" s="23"/>
      <c r="C73" s="23"/>
      <c r="D73" s="23"/>
      <c r="E73" s="23"/>
    </row>
    <row r="74" spans="1:5" ht="18.75" customHeight="1">
      <c r="A74" s="23"/>
      <c r="B74" s="23"/>
      <c r="C74" s="23"/>
      <c r="D74" s="23"/>
      <c r="E74" s="23"/>
    </row>
    <row r="75" spans="1:5" ht="18.75" customHeight="1">
      <c r="A75" s="23"/>
      <c r="B75" s="23"/>
      <c r="C75" s="23"/>
      <c r="D75" s="23"/>
      <c r="E75" s="23"/>
    </row>
    <row r="76" spans="1:5" ht="18.75" customHeight="1">
      <c r="A76" s="23"/>
      <c r="B76" s="23"/>
      <c r="C76" s="23"/>
      <c r="D76" s="23"/>
      <c r="E76" s="23"/>
    </row>
    <row r="77" spans="1:5" ht="18.75" customHeight="1">
      <c r="A77" s="23"/>
      <c r="B77" s="23"/>
      <c r="C77" s="23"/>
      <c r="D77" s="23"/>
      <c r="E77" s="23"/>
    </row>
    <row r="78" spans="1:5" ht="18.75" customHeight="1">
      <c r="A78" s="23"/>
      <c r="B78" s="23"/>
      <c r="C78" s="23"/>
      <c r="D78" s="23"/>
      <c r="E78" s="23"/>
    </row>
    <row r="79" spans="1:5" ht="18.75" customHeight="1">
      <c r="C79" s="6"/>
      <c r="D79" s="6"/>
    </row>
    <row r="80" spans="1:5" ht="18.75" customHeight="1">
      <c r="C80" s="6"/>
      <c r="D80" s="6"/>
    </row>
    <row r="81" spans="3:4" ht="18.75" customHeight="1">
      <c r="C81" s="6"/>
      <c r="D81" s="6"/>
    </row>
    <row r="82" spans="3:4" ht="18.75" customHeight="1">
      <c r="C82" s="6"/>
      <c r="D82" s="6"/>
    </row>
    <row r="83" spans="3:4" ht="18.75" customHeight="1">
      <c r="C83" s="6"/>
      <c r="D83" s="6"/>
    </row>
    <row r="84" spans="3:4" ht="18.75" customHeight="1">
      <c r="C84" s="6"/>
      <c r="D84" s="6"/>
    </row>
    <row r="85" spans="3:4" ht="18.75" customHeight="1">
      <c r="C85" s="6"/>
      <c r="D85" s="6"/>
    </row>
    <row r="86" spans="3:4" ht="18.75" customHeight="1">
      <c r="C86" s="6"/>
      <c r="D86" s="6"/>
    </row>
    <row r="87" spans="3:4" ht="18.75" customHeight="1">
      <c r="C87" s="6"/>
      <c r="D87" s="6"/>
    </row>
    <row r="88" spans="3:4" ht="18.75" customHeight="1">
      <c r="C88" s="6"/>
      <c r="D88" s="6"/>
    </row>
    <row r="89" spans="3:4" ht="18.75" customHeight="1">
      <c r="C89" s="6"/>
      <c r="D89" s="6"/>
    </row>
    <row r="90" spans="3:4" ht="18.75" customHeight="1">
      <c r="C90" s="6"/>
      <c r="D90" s="6"/>
    </row>
    <row r="91" spans="3:4" ht="18.75" customHeight="1">
      <c r="C91" s="6"/>
      <c r="D91" s="6"/>
    </row>
    <row r="92" spans="3:4" ht="18.75" customHeight="1">
      <c r="C92" s="6"/>
      <c r="D92" s="6"/>
    </row>
    <row r="93" spans="3:4" ht="18.75" customHeight="1">
      <c r="C93" s="6"/>
      <c r="D93" s="6"/>
    </row>
    <row r="94" spans="3:4" ht="18.75" customHeight="1">
      <c r="C94" s="6"/>
      <c r="D94" s="6"/>
    </row>
    <row r="95" spans="3:4" ht="18.75" customHeight="1">
      <c r="C95" s="6"/>
      <c r="D95" s="6"/>
    </row>
    <row r="96" spans="3:4" ht="18.75" customHeight="1">
      <c r="C96" s="6"/>
      <c r="D96" s="6"/>
    </row>
    <row r="97" spans="3:4" ht="18.75" customHeight="1">
      <c r="C97" s="6"/>
      <c r="D97" s="6"/>
    </row>
    <row r="98" spans="3:4" ht="18.75" customHeight="1">
      <c r="C98" s="6"/>
      <c r="D98" s="6"/>
    </row>
    <row r="99" spans="3:4" ht="18.75" customHeight="1">
      <c r="C99" s="6"/>
      <c r="D99" s="6"/>
    </row>
    <row r="100" spans="3:4" ht="18.75" customHeight="1">
      <c r="C100" s="6"/>
      <c r="D100" s="6"/>
    </row>
    <row r="101" spans="3:4" ht="18.75" customHeight="1">
      <c r="C101" s="6"/>
      <c r="D101" s="6"/>
    </row>
    <row r="102" spans="3:4" ht="18.75" customHeight="1">
      <c r="C102" s="6"/>
      <c r="D102" s="6"/>
    </row>
    <row r="103" spans="3:4" ht="18.75" customHeight="1">
      <c r="C103" s="6"/>
      <c r="D103" s="6"/>
    </row>
    <row r="104" spans="3:4" ht="18.75" customHeight="1">
      <c r="C104" s="6"/>
      <c r="D104" s="6"/>
    </row>
    <row r="105" spans="3:4" ht="18.75" customHeight="1">
      <c r="C105" s="6"/>
      <c r="D105" s="6"/>
    </row>
    <row r="106" spans="3:4" ht="18.75" customHeight="1">
      <c r="C106" s="6"/>
      <c r="D106" s="6"/>
    </row>
    <row r="107" spans="3:4" ht="18.75" customHeight="1">
      <c r="C107" s="6"/>
      <c r="D107" s="6"/>
    </row>
    <row r="108" spans="3:4" ht="18.75" customHeight="1">
      <c r="C108" s="6"/>
      <c r="D108" s="6"/>
    </row>
    <row r="109" spans="3:4" ht="18.75" customHeight="1">
      <c r="C109" s="6"/>
      <c r="D109" s="6"/>
    </row>
    <row r="110" spans="3:4" ht="18.75" customHeight="1">
      <c r="C110" s="6"/>
      <c r="D110" s="6"/>
    </row>
    <row r="111" spans="3:4" ht="18.75" customHeight="1">
      <c r="C111" s="6"/>
      <c r="D111" s="6"/>
    </row>
    <row r="112" spans="3:4" ht="18.75" customHeight="1">
      <c r="C112" s="6"/>
      <c r="D112" s="6"/>
    </row>
    <row r="113" spans="3:4" ht="18.75" customHeight="1">
      <c r="C113" s="6"/>
      <c r="D113" s="6"/>
    </row>
    <row r="114" spans="3:4" ht="18.75" customHeight="1">
      <c r="C114" s="6"/>
      <c r="D114" s="6"/>
    </row>
    <row r="115" spans="3:4" ht="18.75" customHeight="1">
      <c r="C115" s="6"/>
      <c r="D115" s="6"/>
    </row>
    <row r="116" spans="3:4" ht="18.75" customHeight="1">
      <c r="C116" s="6"/>
      <c r="D116" s="6"/>
    </row>
    <row r="117" spans="3:4" ht="18.75" customHeight="1">
      <c r="C117" s="6"/>
      <c r="D117" s="6"/>
    </row>
    <row r="118" spans="3:4" ht="18.75" customHeight="1">
      <c r="C118" s="6"/>
      <c r="D118" s="6"/>
    </row>
    <row r="119" spans="3:4" ht="18.75" customHeight="1">
      <c r="C119" s="6"/>
      <c r="D119" s="6"/>
    </row>
    <row r="120" spans="3:4" ht="18.75" customHeight="1">
      <c r="C120" s="6"/>
      <c r="D120" s="6"/>
    </row>
    <row r="121" spans="3:4" ht="18.75" customHeight="1">
      <c r="C121" s="6"/>
      <c r="D121" s="6"/>
    </row>
    <row r="122" spans="3:4" ht="18.75" customHeight="1">
      <c r="C122" s="6"/>
      <c r="D122" s="6"/>
    </row>
    <row r="123" spans="3:4" ht="18.75" customHeight="1">
      <c r="C123" s="6"/>
      <c r="D123" s="6"/>
    </row>
    <row r="124" spans="3:4" ht="18.75" customHeight="1">
      <c r="C124" s="6"/>
      <c r="D124" s="6"/>
    </row>
    <row r="125" spans="3:4" ht="18.75" customHeight="1">
      <c r="C125" s="6"/>
      <c r="D125" s="6"/>
    </row>
    <row r="126" spans="3:4" ht="18.75" customHeight="1">
      <c r="C126" s="6"/>
      <c r="D126" s="6"/>
    </row>
    <row r="127" spans="3:4" ht="18.75" customHeight="1">
      <c r="C127" s="6"/>
      <c r="D127" s="6"/>
    </row>
    <row r="128" spans="3:4" ht="18.75" customHeight="1">
      <c r="C128" s="6"/>
      <c r="D128" s="6"/>
    </row>
    <row r="129" spans="3:4" ht="18.75" customHeight="1">
      <c r="C129" s="6"/>
      <c r="D129" s="6"/>
    </row>
    <row r="130" spans="3:4" ht="18.75" customHeight="1">
      <c r="C130" s="6"/>
      <c r="D130" s="6"/>
    </row>
    <row r="131" spans="3:4" ht="18.75" customHeight="1">
      <c r="C131" s="6"/>
      <c r="D131" s="6"/>
    </row>
    <row r="132" spans="3:4" ht="18.75" customHeight="1">
      <c r="C132" s="6"/>
      <c r="D132" s="6"/>
    </row>
    <row r="133" spans="3:4" ht="18.75" customHeight="1">
      <c r="C133" s="6"/>
      <c r="D133" s="6"/>
    </row>
    <row r="134" spans="3:4" ht="18.75" customHeight="1">
      <c r="C134" s="6"/>
      <c r="D134" s="6"/>
    </row>
    <row r="135" spans="3:4" ht="18.75" customHeight="1">
      <c r="C135" s="6"/>
      <c r="D135" s="6"/>
    </row>
    <row r="136" spans="3:4" ht="18.75" customHeight="1">
      <c r="C136" s="6"/>
      <c r="D136" s="6"/>
    </row>
    <row r="137" spans="3:4" ht="18.75" customHeight="1">
      <c r="C137" s="6"/>
      <c r="D137" s="6"/>
    </row>
    <row r="138" spans="3:4" ht="18.75" customHeight="1">
      <c r="C138" s="6"/>
      <c r="D138" s="6"/>
    </row>
    <row r="139" spans="3:4" ht="18.75" customHeight="1">
      <c r="C139" s="6"/>
      <c r="D139" s="6"/>
    </row>
    <row r="140" spans="3:4" ht="18.75" customHeight="1">
      <c r="C140" s="6"/>
      <c r="D140" s="6"/>
    </row>
    <row r="141" spans="3:4" ht="18.75" customHeight="1">
      <c r="C141" s="6"/>
      <c r="D141" s="6"/>
    </row>
    <row r="142" spans="3:4" ht="18.75" customHeight="1">
      <c r="C142" s="6"/>
      <c r="D142" s="6"/>
    </row>
    <row r="143" spans="3:4" ht="18.75" customHeight="1">
      <c r="C143" s="6"/>
      <c r="D143" s="6"/>
    </row>
    <row r="144" spans="3:4" ht="18.75" customHeight="1">
      <c r="C144" s="6"/>
      <c r="D144" s="6"/>
    </row>
    <row r="145" spans="3:4" ht="18.75" customHeight="1">
      <c r="C145" s="6"/>
      <c r="D145" s="6"/>
    </row>
    <row r="146" spans="3:4" ht="18.75" customHeight="1">
      <c r="C146" s="6"/>
      <c r="D146" s="6"/>
    </row>
    <row r="147" spans="3:4" ht="18.75" customHeight="1">
      <c r="C147" s="6"/>
      <c r="D147" s="6"/>
    </row>
    <row r="148" spans="3:4" ht="18.75" customHeight="1">
      <c r="C148" s="6"/>
      <c r="D148" s="6"/>
    </row>
    <row r="149" spans="3:4" ht="18.75" customHeight="1">
      <c r="C149" s="6"/>
      <c r="D149" s="6"/>
    </row>
    <row r="150" spans="3:4" ht="18.75" customHeight="1">
      <c r="C150" s="6"/>
      <c r="D150" s="6"/>
    </row>
    <row r="151" spans="3:4" ht="18.75" customHeight="1">
      <c r="C151" s="6"/>
      <c r="D151" s="6"/>
    </row>
    <row r="152" spans="3:4" ht="18.75" customHeight="1">
      <c r="C152" s="6"/>
      <c r="D152" s="6"/>
    </row>
    <row r="153" spans="3:4" ht="18.75" customHeight="1">
      <c r="C153" s="6"/>
      <c r="D153" s="6"/>
    </row>
    <row r="154" spans="3:4" ht="18.75" customHeight="1">
      <c r="C154" s="6"/>
      <c r="D154" s="6"/>
    </row>
    <row r="155" spans="3:4" ht="18.75" customHeight="1">
      <c r="C155" s="6"/>
      <c r="D155" s="6"/>
    </row>
    <row r="156" spans="3:4" ht="18.75" customHeight="1">
      <c r="C156" s="6"/>
      <c r="D156" s="6"/>
    </row>
    <row r="157" spans="3:4" ht="18.75" customHeight="1">
      <c r="C157" s="6"/>
      <c r="D157" s="6"/>
    </row>
    <row r="158" spans="3:4" ht="18.75" customHeight="1">
      <c r="C158" s="6"/>
      <c r="D158" s="6"/>
    </row>
    <row r="159" spans="3:4" ht="18.75" customHeight="1">
      <c r="C159" s="6"/>
      <c r="D159" s="6"/>
    </row>
    <row r="160" spans="3:4" ht="18.75" customHeight="1">
      <c r="C160" s="6"/>
      <c r="D160" s="6"/>
    </row>
    <row r="161" spans="3:4" ht="18.75" customHeight="1">
      <c r="C161" s="6"/>
      <c r="D161" s="6"/>
    </row>
    <row r="162" spans="3:4" ht="18.75" customHeight="1">
      <c r="C162" s="6"/>
      <c r="D162" s="6"/>
    </row>
    <row r="163" spans="3:4" ht="18.75" customHeight="1">
      <c r="C163" s="6"/>
      <c r="D163" s="6"/>
    </row>
    <row r="164" spans="3:4" ht="18.75" customHeight="1">
      <c r="C164" s="6"/>
      <c r="D164" s="6"/>
    </row>
    <row r="165" spans="3:4" ht="18.75" customHeight="1">
      <c r="C165" s="6"/>
      <c r="D165" s="6"/>
    </row>
    <row r="166" spans="3:4" ht="18.75" customHeight="1">
      <c r="C166" s="6"/>
      <c r="D166" s="6"/>
    </row>
    <row r="167" spans="3:4" ht="18.75" customHeight="1">
      <c r="C167" s="6"/>
      <c r="D167" s="6"/>
    </row>
    <row r="168" spans="3:4" ht="18.75" customHeight="1">
      <c r="C168" s="6"/>
      <c r="D168" s="6"/>
    </row>
    <row r="169" spans="3:4" ht="18.75" customHeight="1">
      <c r="C169" s="6"/>
      <c r="D169" s="6"/>
    </row>
    <row r="170" spans="3:4" ht="18.75" customHeight="1">
      <c r="C170" s="6"/>
      <c r="D170" s="6"/>
    </row>
    <row r="171" spans="3:4" ht="18.75" customHeight="1">
      <c r="C171" s="6"/>
      <c r="D171" s="6"/>
    </row>
    <row r="172" spans="3:4" ht="18.75" customHeight="1">
      <c r="C172" s="6"/>
      <c r="D172" s="6"/>
    </row>
    <row r="173" spans="3:4" ht="18.75" customHeight="1">
      <c r="C173" s="6"/>
      <c r="D173" s="6"/>
    </row>
    <row r="174" spans="3:4" ht="18.75" customHeight="1">
      <c r="C174" s="6"/>
      <c r="D174" s="6"/>
    </row>
    <row r="175" spans="3:4" ht="18.75" customHeight="1">
      <c r="C175" s="6"/>
      <c r="D175" s="6"/>
    </row>
    <row r="176" spans="3:4" ht="18.75" customHeight="1">
      <c r="C176" s="6"/>
      <c r="D176" s="6"/>
    </row>
    <row r="177" spans="3:4" ht="18.75" customHeight="1">
      <c r="C177" s="6"/>
      <c r="D177" s="6"/>
    </row>
  </sheetData>
  <mergeCells count="1">
    <mergeCell ref="A1:B1"/>
  </mergeCells>
  <phoneticPr fontId="3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&amp;L&amp;Z&amp;F. 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2.75"/>
  <cols>
    <col min="1" max="1" width="46.7109375" customWidth="1"/>
    <col min="2" max="2" width="15.7109375" customWidth="1"/>
    <col min="3" max="3" width="15.85546875" customWidth="1"/>
    <col min="4" max="4" width="12.140625" customWidth="1"/>
  </cols>
  <sheetData>
    <row r="1" spans="1:4" ht="22.5" customHeight="1">
      <c r="A1" s="357" t="s">
        <v>196</v>
      </c>
      <c r="B1" s="387"/>
      <c r="C1" s="388"/>
      <c r="D1" s="388"/>
    </row>
    <row r="2" spans="1:4" ht="15.75">
      <c r="A2" s="72"/>
      <c r="B2" s="73">
        <v>2006</v>
      </c>
      <c r="C2" s="74">
        <v>2007</v>
      </c>
      <c r="D2" s="74">
        <v>2008</v>
      </c>
    </row>
    <row r="3" spans="1:4" ht="15.75">
      <c r="A3" s="72"/>
      <c r="B3" s="73"/>
      <c r="C3" s="74"/>
      <c r="D3" s="74"/>
    </row>
    <row r="4" spans="1:4" ht="16.5">
      <c r="A4" s="123" t="s">
        <v>1003</v>
      </c>
      <c r="B4" s="88">
        <v>8000</v>
      </c>
      <c r="C4" s="225">
        <v>9900</v>
      </c>
      <c r="D4" s="225">
        <v>9900</v>
      </c>
    </row>
    <row r="5" spans="1:4" ht="16.5">
      <c r="A5" s="123" t="s">
        <v>1004</v>
      </c>
      <c r="B5" s="88">
        <v>6000</v>
      </c>
      <c r="C5" s="225">
        <v>6750</v>
      </c>
      <c r="D5" s="225">
        <v>8100</v>
      </c>
    </row>
    <row r="6" spans="1:4" ht="16.5">
      <c r="A6" s="80" t="s">
        <v>1005</v>
      </c>
      <c r="B6" s="205">
        <v>180</v>
      </c>
      <c r="C6" s="225">
        <v>240</v>
      </c>
      <c r="D6" s="225">
        <v>500</v>
      </c>
    </row>
    <row r="7" spans="1:4" ht="16.5">
      <c r="A7" s="80" t="s">
        <v>1006</v>
      </c>
      <c r="B7" s="205">
        <v>400</v>
      </c>
      <c r="C7" s="225">
        <v>840</v>
      </c>
      <c r="D7" s="225">
        <v>1200</v>
      </c>
    </row>
    <row r="8" spans="1:4" ht="16.5">
      <c r="A8" s="123" t="s">
        <v>1007</v>
      </c>
      <c r="B8" s="88">
        <v>1200</v>
      </c>
      <c r="C8" s="225">
        <v>2500</v>
      </c>
      <c r="D8" s="225">
        <v>1650</v>
      </c>
    </row>
    <row r="9" spans="1:4" ht="16.5">
      <c r="A9" s="80" t="s">
        <v>1008</v>
      </c>
      <c r="B9" s="205">
        <v>325</v>
      </c>
      <c r="C9" s="225">
        <v>420</v>
      </c>
      <c r="D9" s="225">
        <v>600</v>
      </c>
    </row>
    <row r="10" spans="1:4" ht="16.5">
      <c r="A10" s="80" t="s">
        <v>162</v>
      </c>
      <c r="B10" s="205"/>
      <c r="C10" s="225"/>
      <c r="D10" s="225">
        <v>150</v>
      </c>
    </row>
    <row r="11" spans="1:4" ht="16.5">
      <c r="A11" s="80" t="s">
        <v>1009</v>
      </c>
      <c r="B11" s="205">
        <v>500</v>
      </c>
      <c r="C11" s="225">
        <v>1300</v>
      </c>
      <c r="D11" s="225">
        <v>1400</v>
      </c>
    </row>
    <row r="12" spans="1:4" ht="16.5">
      <c r="A12" s="80" t="s">
        <v>657</v>
      </c>
      <c r="B12" s="205">
        <v>500</v>
      </c>
      <c r="C12" s="226">
        <v>1200</v>
      </c>
      <c r="D12" s="226">
        <v>1500</v>
      </c>
    </row>
    <row r="13" spans="1:4" ht="16.5">
      <c r="A13" s="80" t="s">
        <v>1010</v>
      </c>
      <c r="B13" s="205">
        <v>100</v>
      </c>
      <c r="C13" s="225">
        <v>150</v>
      </c>
      <c r="D13" s="225">
        <v>200</v>
      </c>
    </row>
    <row r="14" spans="1:4" ht="16.5">
      <c r="A14" s="80" t="s">
        <v>1017</v>
      </c>
      <c r="B14" s="205"/>
      <c r="C14" s="225">
        <v>1200</v>
      </c>
      <c r="D14" s="225">
        <v>1200</v>
      </c>
    </row>
    <row r="15" spans="1:4" ht="16.5">
      <c r="A15" s="123" t="s">
        <v>1011</v>
      </c>
      <c r="B15" s="88">
        <v>720</v>
      </c>
      <c r="C15" s="225">
        <v>1400</v>
      </c>
      <c r="D15" s="225">
        <v>2000</v>
      </c>
    </row>
    <row r="16" spans="1:4" ht="16.5">
      <c r="A16" s="123" t="s">
        <v>1012</v>
      </c>
      <c r="B16" s="88">
        <v>720</v>
      </c>
      <c r="C16" s="225">
        <v>1400</v>
      </c>
      <c r="D16" s="225">
        <v>2000</v>
      </c>
    </row>
    <row r="17" spans="1:4" ht="16.5">
      <c r="A17" s="123" t="s">
        <v>1013</v>
      </c>
      <c r="B17" s="88">
        <v>480</v>
      </c>
      <c r="C17" s="225">
        <v>450</v>
      </c>
      <c r="D17" s="225">
        <v>500</v>
      </c>
    </row>
    <row r="18" spans="1:4" ht="16.5">
      <c r="A18" s="80" t="s">
        <v>1014</v>
      </c>
      <c r="B18" s="205">
        <v>400</v>
      </c>
      <c r="C18" s="227">
        <v>350</v>
      </c>
      <c r="D18" s="227">
        <v>500</v>
      </c>
    </row>
    <row r="19" spans="1:4" ht="16.5">
      <c r="A19" s="80" t="s">
        <v>656</v>
      </c>
      <c r="B19" s="205">
        <v>150</v>
      </c>
      <c r="C19" s="227"/>
      <c r="D19" s="227">
        <v>360</v>
      </c>
    </row>
    <row r="20" spans="1:4" ht="16.5">
      <c r="A20" s="80" t="s">
        <v>1015</v>
      </c>
      <c r="B20" s="205">
        <v>750</v>
      </c>
      <c r="C20" s="227">
        <v>1400</v>
      </c>
      <c r="D20" s="227">
        <v>1500</v>
      </c>
    </row>
    <row r="21" spans="1:4" ht="16.5">
      <c r="A21" s="80" t="s">
        <v>586</v>
      </c>
      <c r="B21" s="205">
        <v>250</v>
      </c>
      <c r="C21" s="226">
        <v>675</v>
      </c>
      <c r="D21" s="226">
        <v>600</v>
      </c>
    </row>
    <row r="22" spans="1:4" ht="16.5">
      <c r="A22" s="228" t="s">
        <v>1018</v>
      </c>
      <c r="B22" s="229"/>
      <c r="C22" s="226">
        <v>500</v>
      </c>
      <c r="D22" s="226">
        <v>450</v>
      </c>
    </row>
    <row r="23" spans="1:4" ht="16.5">
      <c r="A23" s="230" t="s">
        <v>1016</v>
      </c>
      <c r="B23" s="231">
        <v>1000</v>
      </c>
      <c r="C23" s="226">
        <v>1200</v>
      </c>
      <c r="D23" s="226">
        <v>1600</v>
      </c>
    </row>
    <row r="24" spans="1:4" ht="16.5">
      <c r="A24" s="80" t="s">
        <v>616</v>
      </c>
      <c r="B24" s="205">
        <v>50</v>
      </c>
      <c r="C24" s="226"/>
      <c r="D24" s="226"/>
    </row>
    <row r="25" spans="1:4" ht="16.5">
      <c r="A25" s="104"/>
      <c r="B25" s="96"/>
      <c r="C25" s="226"/>
      <c r="D25" s="226"/>
    </row>
    <row r="26" spans="1:4" ht="17.25" thickBot="1">
      <c r="A26" s="104"/>
      <c r="B26" s="96"/>
      <c r="C26" s="389"/>
      <c r="D26" s="389"/>
    </row>
    <row r="27" spans="1:4" ht="18" customHeight="1" thickTop="1">
      <c r="A27" s="91" t="s">
        <v>618</v>
      </c>
      <c r="B27" s="390">
        <f>SUM(B3:B26)</f>
        <v>21725</v>
      </c>
      <c r="C27" s="390">
        <f>SUM(C3:C26)</f>
        <v>31875</v>
      </c>
      <c r="D27" s="390">
        <f>SUM(D3:D26)</f>
        <v>35910</v>
      </c>
    </row>
    <row r="29" spans="1:4" ht="14.25">
      <c r="A29" s="35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8.75" customHeight="1"/>
  <cols>
    <col min="1" max="1" width="49.85546875" style="3" customWidth="1"/>
    <col min="2" max="2" width="13" style="4" customWidth="1"/>
    <col min="3" max="3" width="14.140625" style="5" customWidth="1"/>
    <col min="4" max="4" width="11.7109375" style="1" customWidth="1"/>
    <col min="5" max="16384" width="9.140625" style="1"/>
  </cols>
  <sheetData>
    <row r="1" spans="1:4" s="2" customFormat="1" ht="18.75" customHeight="1">
      <c r="A1" s="372" t="s">
        <v>695</v>
      </c>
      <c r="B1" s="377"/>
      <c r="C1" s="377"/>
      <c r="D1" s="377"/>
    </row>
    <row r="2" spans="1:4" ht="18.75" customHeight="1">
      <c r="A2" s="159"/>
      <c r="B2" s="95"/>
      <c r="C2" s="95"/>
      <c r="D2" s="95"/>
    </row>
    <row r="3" spans="1:4" s="2" customFormat="1" ht="18.75" customHeight="1">
      <c r="A3" s="147" t="s">
        <v>547</v>
      </c>
      <c r="B3" s="161">
        <v>2006</v>
      </c>
      <c r="C3" s="161">
        <v>2007</v>
      </c>
      <c r="D3" s="161">
        <v>2008</v>
      </c>
    </row>
    <row r="4" spans="1:4" s="9" customFormat="1" ht="18.75" customHeight="1">
      <c r="A4" s="160"/>
      <c r="B4" s="234"/>
      <c r="C4" s="234"/>
      <c r="D4" s="234"/>
    </row>
    <row r="5" spans="1:4" s="2" customFormat="1" ht="18" customHeight="1">
      <c r="A5" s="182" t="s">
        <v>685</v>
      </c>
      <c r="B5" s="209">
        <v>120</v>
      </c>
      <c r="C5" s="209">
        <v>120</v>
      </c>
      <c r="D5" s="1051" t="s">
        <v>967</v>
      </c>
    </row>
    <row r="6" spans="1:4" s="2" customFormat="1" ht="18" customHeight="1">
      <c r="A6" s="182" t="s">
        <v>681</v>
      </c>
      <c r="B6" s="209"/>
      <c r="C6" s="209">
        <v>120</v>
      </c>
      <c r="D6" s="1052"/>
    </row>
    <row r="7" spans="1:4" s="2" customFormat="1" ht="18" customHeight="1">
      <c r="A7" s="182" t="s">
        <v>765</v>
      </c>
      <c r="B7" s="210">
        <v>1560</v>
      </c>
      <c r="C7" s="210">
        <v>1900</v>
      </c>
      <c r="D7" s="1052"/>
    </row>
    <row r="8" spans="1:4" s="2" customFormat="1" ht="18" customHeight="1">
      <c r="A8" s="232" t="s">
        <v>38</v>
      </c>
      <c r="B8" s="211"/>
      <c r="C8" s="211">
        <v>2151</v>
      </c>
      <c r="D8" s="1052"/>
    </row>
    <row r="9" spans="1:4" s="2" customFormat="1" ht="18" customHeight="1">
      <c r="A9" s="182" t="s">
        <v>682</v>
      </c>
      <c r="B9" s="209"/>
      <c r="C9" s="209">
        <v>120</v>
      </c>
      <c r="D9" s="1052"/>
    </row>
    <row r="10" spans="1:4" ht="18" customHeight="1">
      <c r="A10" s="182" t="s">
        <v>764</v>
      </c>
      <c r="B10" s="210">
        <v>1200</v>
      </c>
      <c r="C10" s="209"/>
      <c r="D10" s="1052"/>
    </row>
    <row r="11" spans="1:4" ht="18" customHeight="1">
      <c r="A11" s="232" t="s">
        <v>767</v>
      </c>
      <c r="B11" s="211">
        <v>185</v>
      </c>
      <c r="C11" s="211"/>
      <c r="D11" s="1052"/>
    </row>
    <row r="12" spans="1:4" ht="18" customHeight="1">
      <c r="A12" s="232" t="s">
        <v>766</v>
      </c>
      <c r="B12" s="211">
        <v>350</v>
      </c>
      <c r="C12" s="211">
        <v>1251</v>
      </c>
      <c r="D12" s="1052"/>
    </row>
    <row r="13" spans="1:4" ht="18" customHeight="1">
      <c r="A13" s="182" t="s">
        <v>678</v>
      </c>
      <c r="B13" s="209"/>
      <c r="C13" s="209"/>
      <c r="D13" s="1052"/>
    </row>
    <row r="14" spans="1:4" ht="18" customHeight="1">
      <c r="A14" s="182" t="s">
        <v>680</v>
      </c>
      <c r="B14" s="209"/>
      <c r="C14" s="209"/>
      <c r="D14" s="1052"/>
    </row>
    <row r="15" spans="1:4" ht="18" customHeight="1">
      <c r="A15" s="182" t="s">
        <v>592</v>
      </c>
      <c r="B15" s="210"/>
      <c r="C15" s="209"/>
      <c r="D15" s="1052"/>
    </row>
    <row r="16" spans="1:4" ht="18" customHeight="1">
      <c r="A16" s="182" t="s">
        <v>684</v>
      </c>
      <c r="B16" s="211"/>
      <c r="C16" s="211"/>
      <c r="D16" s="1052"/>
    </row>
    <row r="17" spans="1:4" ht="18" customHeight="1">
      <c r="A17" s="232" t="s">
        <v>588</v>
      </c>
      <c r="B17" s="211"/>
      <c r="C17" s="211"/>
      <c r="D17" s="1052"/>
    </row>
    <row r="18" spans="1:4" ht="18" customHeight="1">
      <c r="A18" s="220" t="s">
        <v>589</v>
      </c>
      <c r="B18" s="211"/>
      <c r="C18" s="211"/>
      <c r="D18" s="1052"/>
    </row>
    <row r="19" spans="1:4" s="2" customFormat="1" ht="18" customHeight="1">
      <c r="A19" s="182" t="s">
        <v>683</v>
      </c>
      <c r="B19" s="209"/>
      <c r="C19" s="209"/>
      <c r="D19" s="1052"/>
    </row>
    <row r="20" spans="1:4" ht="18" customHeight="1">
      <c r="A20" s="182" t="s">
        <v>679</v>
      </c>
      <c r="B20" s="209"/>
      <c r="C20" s="209"/>
      <c r="D20" s="1053"/>
    </row>
    <row r="21" spans="1:4" ht="18" customHeight="1" thickBot="1">
      <c r="A21" s="235"/>
      <c r="B21" s="236"/>
      <c r="C21" s="236"/>
      <c r="D21" s="236"/>
    </row>
    <row r="22" spans="1:4" ht="18.75" customHeight="1" thickTop="1">
      <c r="A22" s="233" t="s">
        <v>618</v>
      </c>
      <c r="B22" s="196">
        <f>SUM(B4:B21)</f>
        <v>3415</v>
      </c>
      <c r="C22" s="196">
        <f>SUM(C4:C21)</f>
        <v>5662</v>
      </c>
      <c r="D22" s="196">
        <f>SUM(D4:D21)</f>
        <v>0</v>
      </c>
    </row>
    <row r="23" spans="1:4" ht="18.75" customHeight="1">
      <c r="A23"/>
      <c r="B23" s="5"/>
      <c r="C23"/>
    </row>
    <row r="24" spans="1:4" ht="18.75" customHeight="1">
      <c r="A24"/>
      <c r="B24" s="5"/>
      <c r="C24"/>
    </row>
    <row r="25" spans="1:4" ht="18.75" customHeight="1">
      <c r="A25"/>
      <c r="B25" s="5"/>
      <c r="C25"/>
    </row>
  </sheetData>
  <mergeCells count="1">
    <mergeCell ref="D5:D20"/>
  </mergeCells>
  <phoneticPr fontId="3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8.75" customHeight="1"/>
  <cols>
    <col min="1" max="1" width="52.7109375" style="3" customWidth="1"/>
    <col min="2" max="2" width="13.28515625" style="4" customWidth="1"/>
    <col min="3" max="3" width="12.5703125" style="5" customWidth="1"/>
    <col min="4" max="4" width="12.42578125" style="1" customWidth="1"/>
    <col min="5" max="16384" width="9.140625" style="1"/>
  </cols>
  <sheetData>
    <row r="1" spans="1:10" s="2" customFormat="1" ht="18.95" customHeight="1">
      <c r="A1" s="328" t="s">
        <v>697</v>
      </c>
      <c r="B1" s="378"/>
      <c r="C1" s="377"/>
      <c r="D1" s="331"/>
      <c r="E1" s="1"/>
      <c r="F1" s="1"/>
      <c r="G1" s="1"/>
      <c r="H1" s="1"/>
      <c r="I1" s="1"/>
      <c r="J1" s="1"/>
    </row>
    <row r="2" spans="1:10" ht="18.95" customHeight="1">
      <c r="A2" s="114"/>
      <c r="B2" s="173"/>
      <c r="C2" s="95"/>
      <c r="D2" s="114"/>
    </row>
    <row r="3" spans="1:10" s="2" customFormat="1" ht="18.95" customHeight="1">
      <c r="A3" s="115" t="s">
        <v>547</v>
      </c>
      <c r="B3" s="161">
        <v>2006</v>
      </c>
      <c r="C3" s="161">
        <v>2007</v>
      </c>
      <c r="D3" s="115">
        <v>2008</v>
      </c>
      <c r="E3" s="1"/>
      <c r="F3" s="1"/>
      <c r="G3" s="1"/>
      <c r="H3" s="1"/>
      <c r="I3" s="1"/>
      <c r="J3" s="1"/>
    </row>
    <row r="4" spans="1:10" s="9" customFormat="1" ht="18.95" customHeight="1">
      <c r="A4" s="116"/>
      <c r="B4" s="238"/>
      <c r="C4" s="162"/>
      <c r="D4" s="289"/>
      <c r="E4" s="240"/>
      <c r="F4" s="240"/>
      <c r="G4" s="240"/>
      <c r="H4" s="240"/>
      <c r="I4" s="240"/>
      <c r="J4" s="240"/>
    </row>
    <row r="5" spans="1:10" s="9" customFormat="1" ht="18.95" customHeight="1">
      <c r="A5" s="993" t="s">
        <v>1180</v>
      </c>
      <c r="B5" s="1028"/>
      <c r="C5" s="1017"/>
      <c r="D5" s="893">
        <v>-4000</v>
      </c>
      <c r="E5" s="240"/>
      <c r="F5" s="240"/>
      <c r="G5" s="240"/>
      <c r="H5" s="240"/>
      <c r="I5" s="240"/>
      <c r="J5" s="240"/>
    </row>
    <row r="6" spans="1:10" s="9" customFormat="1" ht="18.95" customHeight="1">
      <c r="A6" s="116"/>
      <c r="B6" s="238"/>
      <c r="C6" s="162"/>
      <c r="D6" s="289"/>
      <c r="E6" s="240"/>
      <c r="F6" s="240"/>
      <c r="G6" s="240"/>
      <c r="H6" s="240"/>
      <c r="I6" s="240"/>
      <c r="J6" s="240"/>
    </row>
    <row r="7" spans="1:10" s="2" customFormat="1" ht="18.95" customHeight="1">
      <c r="A7" s="239" t="s">
        <v>16</v>
      </c>
      <c r="B7" s="300">
        <v>600</v>
      </c>
      <c r="C7" s="213">
        <v>0</v>
      </c>
      <c r="D7" s="121">
        <v>250</v>
      </c>
      <c r="E7" s="1"/>
      <c r="F7" s="1"/>
      <c r="G7" s="1"/>
      <c r="H7" s="1"/>
      <c r="I7" s="1"/>
      <c r="J7" s="1"/>
    </row>
    <row r="8" spans="1:10" s="2" customFormat="1" ht="18.95" customHeight="1">
      <c r="A8" s="239" t="s">
        <v>486</v>
      </c>
      <c r="B8" s="300"/>
      <c r="C8" s="213">
        <v>2900</v>
      </c>
      <c r="D8" s="121"/>
      <c r="E8" s="1"/>
      <c r="F8" s="1"/>
      <c r="G8" s="1"/>
      <c r="H8" s="1"/>
      <c r="I8" s="1"/>
      <c r="J8" s="1"/>
    </row>
    <row r="9" spans="1:10" ht="18.95" customHeight="1">
      <c r="A9" s="239" t="s">
        <v>17</v>
      </c>
      <c r="B9" s="300">
        <v>3200</v>
      </c>
      <c r="C9" s="213">
        <v>0</v>
      </c>
      <c r="D9" s="121"/>
    </row>
    <row r="10" spans="1:10" ht="18.95" customHeight="1">
      <c r="A10" s="239" t="s">
        <v>581</v>
      </c>
      <c r="B10" s="300">
        <v>150</v>
      </c>
      <c r="C10" s="213">
        <v>150</v>
      </c>
      <c r="D10" s="121">
        <v>150</v>
      </c>
    </row>
    <row r="11" spans="1:10" ht="18.95" customHeight="1">
      <c r="A11" s="246" t="s">
        <v>487</v>
      </c>
      <c r="B11" s="210">
        <v>672</v>
      </c>
      <c r="C11" s="209">
        <v>1191</v>
      </c>
      <c r="D11" s="121">
        <v>1200</v>
      </c>
    </row>
    <row r="12" spans="1:10" ht="18.95" customHeight="1">
      <c r="A12" s="246" t="s">
        <v>640</v>
      </c>
      <c r="B12" s="210">
        <v>50</v>
      </c>
      <c r="C12" s="209">
        <v>50</v>
      </c>
      <c r="D12" s="121">
        <v>50</v>
      </c>
    </row>
    <row r="13" spans="1:10" ht="18.95" customHeight="1">
      <c r="A13" s="239" t="s">
        <v>582</v>
      </c>
      <c r="B13" s="298">
        <v>101</v>
      </c>
      <c r="C13" s="213">
        <v>100</v>
      </c>
      <c r="D13" s="256">
        <v>100</v>
      </c>
    </row>
    <row r="14" spans="1:10" ht="18.95" customHeight="1">
      <c r="A14" s="246" t="s">
        <v>639</v>
      </c>
      <c r="B14" s="210">
        <v>40</v>
      </c>
      <c r="C14" s="209">
        <v>40</v>
      </c>
      <c r="D14" s="256">
        <v>50</v>
      </c>
    </row>
    <row r="15" spans="1:10" ht="18.95" customHeight="1">
      <c r="A15" s="239" t="s">
        <v>754</v>
      </c>
      <c r="B15" s="221">
        <v>150</v>
      </c>
      <c r="C15" s="209">
        <v>0</v>
      </c>
      <c r="D15" s="213"/>
    </row>
    <row r="16" spans="1:10" ht="18.95" customHeight="1">
      <c r="A16" s="239" t="s">
        <v>15</v>
      </c>
      <c r="B16" s="300">
        <v>27</v>
      </c>
      <c r="C16" s="213">
        <v>48</v>
      </c>
      <c r="D16" s="213">
        <v>50</v>
      </c>
    </row>
    <row r="17" spans="1:4" ht="18.95" customHeight="1">
      <c r="A17" s="246" t="s">
        <v>45</v>
      </c>
      <c r="B17" s="210"/>
      <c r="C17" s="209"/>
      <c r="D17" s="213">
        <v>150</v>
      </c>
    </row>
    <row r="18" spans="1:4" ht="18.95" customHeight="1">
      <c r="A18" s="246" t="s">
        <v>46</v>
      </c>
      <c r="B18" s="293"/>
      <c r="C18" s="236"/>
      <c r="D18" s="638">
        <v>1800</v>
      </c>
    </row>
    <row r="19" spans="1:4" ht="18.95" customHeight="1">
      <c r="A19" s="635" t="s">
        <v>47</v>
      </c>
      <c r="B19" s="636"/>
      <c r="C19" s="637"/>
      <c r="D19" s="638">
        <v>1200</v>
      </c>
    </row>
    <row r="20" spans="1:4" ht="18.95" customHeight="1">
      <c r="A20" s="635"/>
      <c r="B20" s="636"/>
      <c r="C20" s="637"/>
      <c r="D20"/>
    </row>
    <row r="21" spans="1:4" ht="18.95" customHeight="1" thickBot="1">
      <c r="A21" s="635"/>
      <c r="B21" s="636"/>
      <c r="C21" s="637"/>
      <c r="D21"/>
    </row>
    <row r="22" spans="1:4" ht="18.95" customHeight="1" thickTop="1">
      <c r="A22" s="242" t="s">
        <v>545</v>
      </c>
      <c r="B22" s="391">
        <f>SUM(B4:B21)</f>
        <v>4990</v>
      </c>
      <c r="C22" s="391">
        <f>SUM(C4:C21)</f>
        <v>4479</v>
      </c>
      <c r="D22" s="391">
        <f>SUM(D4:D21)</f>
        <v>1000</v>
      </c>
    </row>
    <row r="23" spans="1:4" ht="18.75" customHeight="1">
      <c r="A23"/>
      <c r="B23"/>
      <c r="C23"/>
    </row>
    <row r="24" spans="1:4" ht="18.75" customHeight="1">
      <c r="A24" s="1"/>
      <c r="B24"/>
      <c r="C24"/>
    </row>
    <row r="25" spans="1:4" ht="18.75" customHeight="1">
      <c r="A25"/>
      <c r="B25"/>
      <c r="C25"/>
    </row>
    <row r="26" spans="1:4" ht="18.75" customHeight="1">
      <c r="A26"/>
      <c r="B26"/>
      <c r="C26"/>
    </row>
    <row r="27" spans="1:4" ht="18.75" customHeight="1">
      <c r="A27"/>
      <c r="B27"/>
      <c r="C27"/>
    </row>
    <row r="28" spans="1:4" ht="18.75" customHeight="1">
      <c r="A28"/>
      <c r="B28"/>
      <c r="C28"/>
    </row>
    <row r="29" spans="1:4" ht="18.75" customHeight="1">
      <c r="A29"/>
      <c r="B29"/>
      <c r="C29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8.75" customHeight="1"/>
  <cols>
    <col min="1" max="1" width="47.5703125" style="3" customWidth="1"/>
    <col min="2" max="2" width="14.140625" style="4" customWidth="1"/>
    <col min="3" max="3" width="13.85546875" style="5" customWidth="1"/>
    <col min="4" max="4" width="12.85546875" style="1" customWidth="1"/>
    <col min="5" max="16384" width="9.140625" style="1"/>
  </cols>
  <sheetData>
    <row r="1" spans="1:4" s="2" customFormat="1" ht="18.75" customHeight="1">
      <c r="A1" s="237" t="s">
        <v>699</v>
      </c>
      <c r="B1" s="237"/>
      <c r="C1" s="237"/>
      <c r="D1" s="113"/>
    </row>
    <row r="2" spans="1:4" ht="18.75" customHeight="1">
      <c r="A2" s="114"/>
      <c r="B2" s="95"/>
      <c r="C2" s="95"/>
      <c r="D2" s="114"/>
    </row>
    <row r="3" spans="1:4" s="2" customFormat="1" ht="18.75" customHeight="1">
      <c r="A3" s="115" t="s">
        <v>547</v>
      </c>
      <c r="B3" s="161">
        <v>2006</v>
      </c>
      <c r="C3" s="161">
        <v>2007</v>
      </c>
      <c r="D3" s="115">
        <v>2008</v>
      </c>
    </row>
    <row r="4" spans="1:4" s="9" customFormat="1" ht="18.75" customHeight="1">
      <c r="A4" s="116"/>
      <c r="B4" s="175"/>
      <c r="C4" s="175"/>
      <c r="D4" s="116"/>
    </row>
    <row r="5" spans="1:4" s="9" customFormat="1" ht="18.75" customHeight="1">
      <c r="A5" s="993" t="s">
        <v>1180</v>
      </c>
      <c r="B5" s="892"/>
      <c r="C5" s="892"/>
      <c r="D5" s="893">
        <v>-450</v>
      </c>
    </row>
    <row r="6" spans="1:4" s="2" customFormat="1" ht="18.75" customHeight="1">
      <c r="A6" s="241" t="s">
        <v>104</v>
      </c>
      <c r="B6" s="193"/>
      <c r="C6" s="193">
        <v>2990</v>
      </c>
      <c r="D6" s="115"/>
    </row>
    <row r="7" spans="1:4" s="2" customFormat="1" ht="18.75" customHeight="1">
      <c r="A7" s="241" t="s">
        <v>661</v>
      </c>
      <c r="B7" s="193">
        <v>300</v>
      </c>
      <c r="C7" s="193">
        <v>70</v>
      </c>
      <c r="D7" s="121"/>
    </row>
    <row r="8" spans="1:4" s="2" customFormat="1" ht="18.75" customHeight="1">
      <c r="A8" s="241" t="s">
        <v>553</v>
      </c>
      <c r="B8" s="193">
        <v>300</v>
      </c>
      <c r="C8" s="193">
        <v>100</v>
      </c>
      <c r="D8" s="121">
        <v>100</v>
      </c>
    </row>
    <row r="9" spans="1:4" s="2" customFormat="1" ht="18.75" customHeight="1">
      <c r="A9" s="241" t="s">
        <v>660</v>
      </c>
      <c r="B9" s="193">
        <v>600</v>
      </c>
      <c r="C9" s="193">
        <v>400</v>
      </c>
      <c r="D9" s="121">
        <v>600</v>
      </c>
    </row>
    <row r="10" spans="1:4" s="2" customFormat="1" ht="18.75" customHeight="1">
      <c r="A10" s="241" t="s">
        <v>686</v>
      </c>
      <c r="B10" s="193">
        <v>200</v>
      </c>
      <c r="C10" s="193">
        <v>400</v>
      </c>
      <c r="D10" s="121"/>
    </row>
    <row r="11" spans="1:4" s="2" customFormat="1" ht="18.75" customHeight="1">
      <c r="A11" s="634" t="s">
        <v>44</v>
      </c>
      <c r="B11" s="41"/>
      <c r="C11" s="41"/>
      <c r="D11" s="130">
        <v>500</v>
      </c>
    </row>
    <row r="12" spans="1:4" ht="18.75" customHeight="1">
      <c r="A12" s="310"/>
      <c r="B12" s="633"/>
      <c r="C12" s="633"/>
      <c r="D12" s="132"/>
    </row>
    <row r="13" spans="1:4" ht="18.75" customHeight="1" thickBot="1">
      <c r="A13" s="198"/>
      <c r="B13" s="194"/>
      <c r="C13" s="194"/>
      <c r="D13" s="224"/>
    </row>
    <row r="14" spans="1:4" ht="18.75" customHeight="1" thickTop="1">
      <c r="A14" s="242" t="s">
        <v>545</v>
      </c>
      <c r="B14" s="243">
        <f>SUM(B4:B13)</f>
        <v>1400</v>
      </c>
      <c r="C14" s="195">
        <f>SUM(C4:C13)</f>
        <v>3960</v>
      </c>
      <c r="D14" s="163">
        <f>SUM(D4:D13)</f>
        <v>750</v>
      </c>
    </row>
    <row r="15" spans="1:4" ht="18.75" customHeight="1">
      <c r="A15"/>
      <c r="C15"/>
    </row>
    <row r="16" spans="1:4" s="2" customFormat="1" ht="18.75" customHeight="1">
      <c r="A16"/>
      <c r="B16" s="19"/>
      <c r="C16"/>
    </row>
    <row r="17" spans="1:3" ht="18.75" customHeight="1">
      <c r="A17"/>
      <c r="C17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/>
  </sheetViews>
  <sheetFormatPr defaultRowHeight="18.75" customHeight="1"/>
  <cols>
    <col min="1" max="1" width="42.85546875" style="3" customWidth="1"/>
    <col min="2" max="2" width="14.85546875" style="4" customWidth="1"/>
    <col min="3" max="3" width="15.85546875" style="5" customWidth="1"/>
    <col min="4" max="4" width="11.28515625" style="1" bestFit="1" customWidth="1"/>
    <col min="5" max="16384" width="9.140625" style="1"/>
  </cols>
  <sheetData>
    <row r="1" spans="1:18" s="2" customFormat="1" ht="18.75" customHeight="1">
      <c r="A1" s="437" t="s">
        <v>804</v>
      </c>
      <c r="B1" s="438"/>
      <c r="C1" s="439"/>
      <c r="D1" s="414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8.75" customHeight="1">
      <c r="A2" s="198"/>
      <c r="B2" s="200"/>
      <c r="C2" s="122"/>
      <c r="D2" s="19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  <c r="E3" s="588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9" customFormat="1" ht="18.75" customHeight="1">
      <c r="A4" s="512"/>
      <c r="B4" s="546"/>
      <c r="C4" s="589"/>
      <c r="D4" s="512"/>
      <c r="E4" s="588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2" customFormat="1" ht="18.75" customHeight="1">
      <c r="A5" s="165"/>
      <c r="B5" s="590"/>
      <c r="C5" s="281"/>
      <c r="D5" s="165"/>
      <c r="E5" s="588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8.75" customHeight="1">
      <c r="A6" s="239" t="s">
        <v>934</v>
      </c>
      <c r="B6" s="281"/>
      <c r="C6" s="281">
        <v>3000</v>
      </c>
      <c r="D6" s="166"/>
      <c r="E6" s="588"/>
      <c r="F6"/>
      <c r="G6"/>
      <c r="H6"/>
      <c r="I6"/>
      <c r="J6"/>
      <c r="K6"/>
      <c r="L6"/>
      <c r="M6"/>
      <c r="N6"/>
      <c r="O6"/>
      <c r="P6"/>
      <c r="Q6"/>
      <c r="R6"/>
    </row>
    <row r="7" spans="1:18" ht="18.75" customHeight="1">
      <c r="A7" s="239" t="s">
        <v>549</v>
      </c>
      <c r="B7" s="281">
        <v>17775</v>
      </c>
      <c r="C7" s="281">
        <v>16463</v>
      </c>
      <c r="D7" s="166">
        <v>17000</v>
      </c>
      <c r="E7" s="588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18.75" customHeight="1">
      <c r="A8" s="239" t="s">
        <v>105</v>
      </c>
      <c r="B8" s="281"/>
      <c r="C8" s="281">
        <v>-2600</v>
      </c>
      <c r="D8" s="166"/>
      <c r="E8" s="58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8.75" customHeight="1" thickBot="1">
      <c r="A9" s="307"/>
      <c r="B9" s="521"/>
      <c r="C9" s="521"/>
      <c r="D9" s="167"/>
      <c r="E9" s="588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customHeight="1" thickTop="1">
      <c r="A10" s="544" t="s">
        <v>545</v>
      </c>
      <c r="B10" s="539">
        <f>SUM(B4:B9)</f>
        <v>17775</v>
      </c>
      <c r="C10" s="539">
        <f>SUM(C4:C9)</f>
        <v>16863</v>
      </c>
      <c r="D10" s="539">
        <f>SUM(D4:D9)</f>
        <v>17000</v>
      </c>
      <c r="E10" s="588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18.75" customHeight="1">
      <c r="A11" s="537"/>
      <c r="B11" s="537"/>
      <c r="C11" s="107"/>
      <c r="D11" s="591"/>
      <c r="E11" s="592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18.75" customHeight="1">
      <c r="A12" s="270"/>
      <c r="B12" s="104"/>
      <c r="C12" s="418"/>
      <c r="D12" s="418"/>
      <c r="E12" s="2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18.75" customHeight="1">
      <c r="A13"/>
      <c r="B13"/>
      <c r="C13" s="22"/>
      <c r="D13" s="22"/>
      <c r="E13" s="22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8.75" customHeight="1">
      <c r="A14"/>
      <c r="B14"/>
      <c r="C14" s="22"/>
      <c r="E14" s="22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18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18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8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>
      <c r="A18"/>
      <c r="B18"/>
      <c r="C18"/>
      <c r="D18"/>
      <c r="E18"/>
      <c r="F18"/>
    </row>
    <row r="19" spans="1:18" ht="18.75" customHeight="1">
      <c r="A19"/>
      <c r="B19"/>
      <c r="C19"/>
      <c r="D19"/>
      <c r="E19"/>
      <c r="F19"/>
    </row>
    <row r="20" spans="1:18" ht="18.75" customHeight="1">
      <c r="A20"/>
      <c r="B20"/>
      <c r="C20"/>
      <c r="D20"/>
      <c r="E20"/>
      <c r="F20"/>
    </row>
    <row r="21" spans="1:18" ht="18.75" customHeight="1">
      <c r="A21"/>
      <c r="B21"/>
      <c r="C21"/>
      <c r="D21"/>
      <c r="E21"/>
      <c r="F21"/>
    </row>
    <row r="22" spans="1:18" ht="18.75" customHeight="1">
      <c r="A22"/>
      <c r="B22"/>
      <c r="C22"/>
      <c r="D22"/>
      <c r="E22"/>
      <c r="F22"/>
    </row>
    <row r="23" spans="1:18" ht="18.75" customHeight="1">
      <c r="A23"/>
      <c r="B23"/>
      <c r="C23"/>
      <c r="D23"/>
      <c r="E23"/>
      <c r="F23"/>
    </row>
    <row r="24" spans="1:18" ht="18.75" customHeight="1">
      <c r="A24"/>
      <c r="B24"/>
      <c r="C24"/>
      <c r="D24"/>
      <c r="E24"/>
      <c r="F24"/>
    </row>
    <row r="25" spans="1:18" ht="18.75" customHeight="1">
      <c r="A25"/>
      <c r="B25"/>
      <c r="C25"/>
      <c r="D25"/>
      <c r="E25"/>
      <c r="F25"/>
    </row>
    <row r="26" spans="1:18" ht="18.75" customHeight="1">
      <c r="A26"/>
      <c r="B26"/>
      <c r="C26"/>
      <c r="D26"/>
      <c r="E26"/>
      <c r="F26"/>
    </row>
    <row r="27" spans="1:18" ht="18.75" customHeight="1">
      <c r="A27"/>
      <c r="B27"/>
      <c r="C27"/>
      <c r="D27"/>
      <c r="E27"/>
      <c r="F27"/>
    </row>
    <row r="28" spans="1:18" ht="18.75" customHeight="1">
      <c r="A28"/>
      <c r="B28"/>
      <c r="C28"/>
      <c r="D28"/>
      <c r="E28"/>
      <c r="F28"/>
    </row>
    <row r="29" spans="1:18" ht="18.75" customHeight="1">
      <c r="A29"/>
      <c r="B29"/>
      <c r="C29"/>
      <c r="D29"/>
      <c r="E29"/>
      <c r="F29"/>
    </row>
    <row r="30" spans="1:18" ht="18.75" customHeight="1">
      <c r="A30"/>
      <c r="B30"/>
      <c r="C30"/>
      <c r="D30"/>
      <c r="E30"/>
      <c r="F30"/>
    </row>
    <row r="31" spans="1:18" ht="18.75" customHeight="1">
      <c r="A31"/>
      <c r="B31"/>
      <c r="C31"/>
      <c r="D31"/>
      <c r="E31"/>
      <c r="F31"/>
    </row>
    <row r="32" spans="1:18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/>
  </sheetViews>
  <sheetFormatPr defaultRowHeight="18.75" customHeight="1"/>
  <cols>
    <col min="1" max="1" width="5.5703125" style="479" customWidth="1"/>
    <col min="2" max="2" width="37" style="3" customWidth="1"/>
    <col min="3" max="3" width="10.85546875" style="4" customWidth="1"/>
    <col min="4" max="4" width="11" style="5" customWidth="1"/>
    <col min="5" max="5" width="10.140625" style="1" customWidth="1"/>
    <col min="6" max="16384" width="9.140625" style="1"/>
  </cols>
  <sheetData>
    <row r="1" spans="1:5" s="2" customFormat="1" ht="18.75" customHeight="1">
      <c r="A1" s="614"/>
      <c r="B1" s="622" t="s">
        <v>373</v>
      </c>
      <c r="C1" s="623" t="s">
        <v>165</v>
      </c>
      <c r="D1" s="624" t="s">
        <v>166</v>
      </c>
      <c r="E1" s="628" t="s">
        <v>167</v>
      </c>
    </row>
    <row r="2" spans="1:5" ht="61.5" customHeight="1">
      <c r="A2" s="609"/>
      <c r="B2" s="625"/>
      <c r="C2" s="626" t="s">
        <v>375</v>
      </c>
      <c r="D2" s="626" t="s">
        <v>375</v>
      </c>
      <c r="E2" s="629" t="s">
        <v>139</v>
      </c>
    </row>
    <row r="3" spans="1:5" s="2" customFormat="1" ht="30.75" customHeight="1">
      <c r="A3" s="610"/>
      <c r="B3" s="601" t="s">
        <v>547</v>
      </c>
      <c r="C3" s="627">
        <v>2006</v>
      </c>
      <c r="D3" s="627">
        <v>2007</v>
      </c>
      <c r="E3" s="907" t="s">
        <v>1175</v>
      </c>
    </row>
    <row r="4" spans="1:5" s="9" customFormat="1" ht="24.95" customHeight="1">
      <c r="A4" s="611">
        <v>405</v>
      </c>
      <c r="B4" s="337" t="s">
        <v>135</v>
      </c>
      <c r="C4" s="602">
        <v>715197</v>
      </c>
      <c r="D4" s="603">
        <v>500000</v>
      </c>
      <c r="E4" s="718">
        <v>0</v>
      </c>
    </row>
    <row r="5" spans="1:5" s="9" customFormat="1" ht="24.95" customHeight="1">
      <c r="A5" s="611">
        <v>407</v>
      </c>
      <c r="B5" s="337" t="s">
        <v>164</v>
      </c>
      <c r="C5" s="602">
        <v>107153</v>
      </c>
      <c r="D5" s="603">
        <v>121631</v>
      </c>
      <c r="E5" s="718">
        <v>95302</v>
      </c>
    </row>
    <row r="6" spans="1:5" s="2" customFormat="1" ht="24.95" customHeight="1">
      <c r="A6" s="611" t="s">
        <v>392</v>
      </c>
      <c r="B6" s="615" t="s">
        <v>396</v>
      </c>
      <c r="C6" s="602">
        <v>1368129</v>
      </c>
      <c r="D6" s="604">
        <v>1586611</v>
      </c>
      <c r="E6" s="719">
        <v>1797299</v>
      </c>
    </row>
    <row r="7" spans="1:5" s="2" customFormat="1" ht="24.95" customHeight="1">
      <c r="A7" s="611" t="s">
        <v>393</v>
      </c>
      <c r="B7" s="337" t="s">
        <v>395</v>
      </c>
      <c r="C7" s="602">
        <v>13718</v>
      </c>
      <c r="D7" s="603">
        <v>17226</v>
      </c>
      <c r="E7" s="718">
        <v>6400</v>
      </c>
    </row>
    <row r="8" spans="1:5" s="2" customFormat="1" ht="24.95" customHeight="1">
      <c r="A8" s="611" t="s">
        <v>394</v>
      </c>
      <c r="B8" s="337" t="s">
        <v>374</v>
      </c>
      <c r="C8" s="602">
        <v>4502</v>
      </c>
      <c r="D8" s="603">
        <v>745</v>
      </c>
      <c r="E8" s="720">
        <v>3773</v>
      </c>
    </row>
    <row r="9" spans="1:5" s="2" customFormat="1" ht="24.95" customHeight="1">
      <c r="A9" s="612">
        <v>415</v>
      </c>
      <c r="B9" s="345" t="s">
        <v>397</v>
      </c>
      <c r="C9" s="605">
        <v>1338087</v>
      </c>
      <c r="D9" s="908">
        <v>1330401</v>
      </c>
      <c r="E9" s="721">
        <v>1583412</v>
      </c>
    </row>
    <row r="10" spans="1:5" s="2" customFormat="1" ht="24.95" customHeight="1">
      <c r="A10" s="913">
        <v>435</v>
      </c>
      <c r="B10" s="347" t="s">
        <v>376</v>
      </c>
      <c r="C10" s="914">
        <v>1850</v>
      </c>
      <c r="D10" s="915">
        <v>1650</v>
      </c>
      <c r="E10" s="916">
        <v>2500</v>
      </c>
    </row>
    <row r="11" spans="1:5" s="2" customFormat="1" ht="24.95" customHeight="1">
      <c r="A11" s="611">
        <v>435</v>
      </c>
      <c r="B11" s="337" t="s">
        <v>377</v>
      </c>
      <c r="C11" s="602">
        <v>0</v>
      </c>
      <c r="D11" s="603">
        <v>0</v>
      </c>
      <c r="E11" s="718">
        <v>0</v>
      </c>
    </row>
    <row r="12" spans="1:5" s="2" customFormat="1" ht="24.95" customHeight="1">
      <c r="A12" s="917">
        <v>450</v>
      </c>
      <c r="B12" s="918" t="s">
        <v>968</v>
      </c>
      <c r="C12" s="919">
        <v>0</v>
      </c>
      <c r="D12" s="920">
        <v>0</v>
      </c>
      <c r="E12" s="921">
        <v>5666.7</v>
      </c>
    </row>
    <row r="13" spans="1:5" s="2" customFormat="1" ht="24.95" customHeight="1">
      <c r="A13" s="610">
        <v>460</v>
      </c>
      <c r="B13" s="909" t="s">
        <v>808</v>
      </c>
      <c r="C13" s="910">
        <v>2000</v>
      </c>
      <c r="D13" s="911">
        <v>1000</v>
      </c>
      <c r="E13" s="912">
        <v>6172</v>
      </c>
    </row>
    <row r="14" spans="1:5" s="2" customFormat="1" ht="24.95" customHeight="1">
      <c r="A14" s="611">
        <v>470</v>
      </c>
      <c r="B14" s="337" t="s">
        <v>378</v>
      </c>
      <c r="C14" s="602">
        <v>47744</v>
      </c>
      <c r="D14" s="604">
        <v>77900</v>
      </c>
      <c r="E14" s="718">
        <v>40145</v>
      </c>
    </row>
    <row r="15" spans="1:5" s="2" customFormat="1" ht="24.95" customHeight="1">
      <c r="A15" s="612">
        <v>471</v>
      </c>
      <c r="B15" s="922" t="s">
        <v>1121</v>
      </c>
      <c r="C15" s="605">
        <v>0</v>
      </c>
      <c r="D15" s="606">
        <v>0</v>
      </c>
      <c r="E15" s="721">
        <v>27275</v>
      </c>
    </row>
    <row r="16" spans="1:5" s="2" customFormat="1" ht="24.95" customHeight="1">
      <c r="A16" s="913">
        <v>475</v>
      </c>
      <c r="B16" s="347" t="s">
        <v>379</v>
      </c>
      <c r="C16" s="914">
        <v>7040</v>
      </c>
      <c r="D16" s="915">
        <v>11433</v>
      </c>
      <c r="E16" s="923">
        <v>11285.49</v>
      </c>
    </row>
    <row r="17" spans="1:5" s="2" customFormat="1" ht="24.95" customHeight="1">
      <c r="A17" s="611">
        <v>477</v>
      </c>
      <c r="B17" s="337" t="s">
        <v>809</v>
      </c>
      <c r="C17" s="602">
        <v>15670</v>
      </c>
      <c r="D17" s="604">
        <v>30132</v>
      </c>
      <c r="E17" s="720">
        <v>39500</v>
      </c>
    </row>
    <row r="18" spans="1:5" s="2" customFormat="1" ht="24.95" customHeight="1" thickBot="1">
      <c r="A18" s="612">
        <v>480</v>
      </c>
      <c r="B18" s="345" t="s">
        <v>805</v>
      </c>
      <c r="C18" s="605">
        <v>3105</v>
      </c>
      <c r="D18" s="606">
        <v>391700</v>
      </c>
      <c r="E18" s="721">
        <v>500</v>
      </c>
    </row>
    <row r="19" spans="1:5" s="2" customFormat="1" ht="24.95" customHeight="1">
      <c r="A19" s="924">
        <v>485</v>
      </c>
      <c r="B19" s="925" t="s">
        <v>380</v>
      </c>
      <c r="C19" s="926">
        <v>770</v>
      </c>
      <c r="D19" s="927">
        <v>620</v>
      </c>
      <c r="E19" s="928">
        <v>632</v>
      </c>
    </row>
    <row r="20" spans="1:5" s="2" customFormat="1" ht="24.95" customHeight="1" thickBot="1">
      <c r="A20" s="929">
        <v>490</v>
      </c>
      <c r="B20" s="930" t="s">
        <v>381</v>
      </c>
      <c r="C20" s="931">
        <v>77</v>
      </c>
      <c r="D20" s="932">
        <v>36617</v>
      </c>
      <c r="E20" s="933">
        <v>18334.32</v>
      </c>
    </row>
    <row r="21" spans="1:5" s="2" customFormat="1" ht="24.95" customHeight="1" thickBot="1">
      <c r="A21" s="934">
        <v>495</v>
      </c>
      <c r="B21" s="935" t="s">
        <v>383</v>
      </c>
      <c r="C21" s="936"/>
      <c r="D21" s="937">
        <v>33931</v>
      </c>
      <c r="E21" s="938">
        <v>63605</v>
      </c>
    </row>
    <row r="22" spans="1:5" s="2" customFormat="1" ht="24.95" customHeight="1" thickBot="1">
      <c r="A22" s="942">
        <v>499</v>
      </c>
      <c r="B22" s="943" t="s">
        <v>382</v>
      </c>
      <c r="C22" s="944">
        <v>216850</v>
      </c>
      <c r="D22" s="945">
        <v>10259</v>
      </c>
      <c r="E22" s="946"/>
    </row>
    <row r="23" spans="1:5" s="2" customFormat="1" ht="13.5" customHeight="1" thickBot="1">
      <c r="A23" s="934"/>
      <c r="B23" s="939"/>
      <c r="C23" s="940"/>
      <c r="D23" s="941"/>
      <c r="E23" s="938"/>
    </row>
    <row r="24" spans="1:5" s="2" customFormat="1" ht="18.75" customHeight="1" thickTop="1">
      <c r="A24" s="613"/>
      <c r="B24" s="607" t="s">
        <v>545</v>
      </c>
      <c r="C24" s="608">
        <f>SUM(C4:C23)</f>
        <v>3841892</v>
      </c>
      <c r="D24" s="608">
        <f>SUM(D4:D23)</f>
        <v>4151856</v>
      </c>
      <c r="E24" s="630">
        <f>SUM(E4:E23)</f>
        <v>3701801.5100000002</v>
      </c>
    </row>
    <row r="25" spans="1:5" s="2" customFormat="1" ht="16.5">
      <c r="A25" s="479"/>
      <c r="B25" s="81"/>
      <c r="C25" s="108"/>
      <c r="D25" s="169"/>
      <c r="E25" s="170"/>
    </row>
    <row r="26" spans="1:5" ht="12.95" customHeight="1">
      <c r="B26" s="81"/>
      <c r="C26" s="108"/>
      <c r="D26" s="169"/>
      <c r="E26" s="107"/>
    </row>
    <row r="27" spans="1:5" ht="12.95" customHeight="1">
      <c r="B27" s="81"/>
      <c r="C27" s="108"/>
      <c r="D27" s="169"/>
      <c r="E27" s="107"/>
    </row>
    <row r="28" spans="1:5" ht="12.95" customHeight="1">
      <c r="B28" s="81"/>
      <c r="C28" s="108"/>
      <c r="D28" s="169"/>
      <c r="E28" s="107"/>
    </row>
    <row r="29" spans="1:5" s="2" customFormat="1" ht="12.95" customHeight="1">
      <c r="A29" s="479"/>
      <c r="B29" s="81"/>
      <c r="C29" s="108"/>
      <c r="D29" s="169"/>
      <c r="E29" s="170"/>
    </row>
    <row r="30" spans="1:5" ht="12.95" customHeight="1">
      <c r="B30" s="81"/>
      <c r="C30" s="108"/>
      <c r="D30" s="169"/>
      <c r="E30" s="107"/>
    </row>
    <row r="31" spans="1:5" ht="12.95" customHeight="1">
      <c r="B31" s="81"/>
      <c r="C31" s="108"/>
      <c r="D31" s="171"/>
      <c r="E31" s="107"/>
    </row>
    <row r="32" spans="1:5" ht="12.95" customHeight="1">
      <c r="B32" s="81"/>
      <c r="C32" s="108"/>
      <c r="D32" s="169"/>
      <c r="E32" s="107"/>
    </row>
    <row r="33" spans="2:5" ht="12.95" customHeight="1">
      <c r="B33" s="107"/>
      <c r="C33" s="108"/>
      <c r="D33" s="107"/>
      <c r="E33" s="107"/>
    </row>
    <row r="34" spans="2:5" ht="12.95" customHeight="1">
      <c r="B34" s="107"/>
      <c r="C34" s="108"/>
      <c r="D34" s="157"/>
      <c r="E34" s="157"/>
    </row>
    <row r="35" spans="2:5" ht="12.95" customHeight="1">
      <c r="B35" s="107"/>
      <c r="C35" s="108"/>
      <c r="D35" s="157"/>
      <c r="E35" s="157"/>
    </row>
    <row r="36" spans="2:5" ht="12.95" customHeight="1">
      <c r="B36" s="107"/>
      <c r="C36" s="108"/>
      <c r="D36" s="157"/>
      <c r="E36" s="157"/>
    </row>
    <row r="37" spans="2:5" ht="18.75" customHeight="1">
      <c r="B37" s="81"/>
      <c r="C37" s="108"/>
      <c r="D37" s="169"/>
      <c r="E37" s="107"/>
    </row>
    <row r="38" spans="2:5" ht="18.75" customHeight="1">
      <c r="B38" s="20"/>
    </row>
  </sheetData>
  <phoneticPr fontId="30" type="noConversion"/>
  <printOptions horizontalCentered="1"/>
  <pageMargins left="0.75" right="0.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8.75" customHeight="1"/>
  <cols>
    <col min="1" max="1" width="47.85546875" style="3" customWidth="1"/>
    <col min="2" max="2" width="15.5703125" style="4" customWidth="1"/>
    <col min="3" max="3" width="13.42578125" style="5" customWidth="1"/>
    <col min="4" max="4" width="12.140625" style="1" customWidth="1"/>
    <col min="5" max="16384" width="9.140625" style="1"/>
  </cols>
  <sheetData>
    <row r="1" spans="1:4" s="2" customFormat="1" ht="18.75" customHeight="1">
      <c r="A1" s="328" t="s">
        <v>693</v>
      </c>
      <c r="B1" s="378"/>
      <c r="C1" s="377"/>
      <c r="D1" s="331"/>
    </row>
    <row r="2" spans="1:4" ht="18.75" customHeight="1">
      <c r="A2" s="114"/>
      <c r="B2" s="173"/>
      <c r="C2" s="95"/>
      <c r="D2" s="114"/>
    </row>
    <row r="3" spans="1:4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</row>
    <row r="4" spans="1:4" s="2" customFormat="1" ht="18.75" customHeight="1">
      <c r="A4" s="497"/>
      <c r="B4" s="511"/>
      <c r="C4" s="511"/>
      <c r="D4" s="512"/>
    </row>
    <row r="5" spans="1:4" s="2" customFormat="1" ht="18.75" customHeight="1">
      <c r="A5" s="993" t="s">
        <v>1180</v>
      </c>
      <c r="B5" s="1019"/>
      <c r="C5" s="1019"/>
      <c r="D5" s="893">
        <v>-5000</v>
      </c>
    </row>
    <row r="6" spans="1:4" s="2" customFormat="1" ht="18.75" customHeight="1">
      <c r="A6" s="497"/>
      <c r="B6" s="511"/>
      <c r="C6" s="511"/>
      <c r="D6" s="512"/>
    </row>
    <row r="7" spans="1:4" s="2" customFormat="1" ht="18.75" customHeight="1">
      <c r="A7" s="239" t="s">
        <v>580</v>
      </c>
      <c r="B7" s="518">
        <v>1200</v>
      </c>
      <c r="C7" s="518">
        <v>1400</v>
      </c>
      <c r="D7" s="166">
        <v>1800</v>
      </c>
    </row>
    <row r="8" spans="1:4" s="2" customFormat="1" ht="18.75" customHeight="1">
      <c r="A8" s="239" t="s">
        <v>398</v>
      </c>
      <c r="B8" s="518">
        <v>1260</v>
      </c>
      <c r="C8" s="518">
        <v>2700</v>
      </c>
      <c r="D8" s="166">
        <v>3000</v>
      </c>
    </row>
    <row r="9" spans="1:4" ht="18.75" customHeight="1">
      <c r="A9" s="239" t="s">
        <v>154</v>
      </c>
      <c r="B9" s="518">
        <v>735</v>
      </c>
      <c r="C9" s="518">
        <v>700</v>
      </c>
      <c r="D9" s="166">
        <v>300</v>
      </c>
    </row>
    <row r="10" spans="1:4" ht="18.75" customHeight="1">
      <c r="A10" s="239" t="s">
        <v>500</v>
      </c>
      <c r="B10" s="221">
        <v>900</v>
      </c>
      <c r="C10" s="221">
        <v>750</v>
      </c>
      <c r="D10" s="166">
        <v>1800</v>
      </c>
    </row>
    <row r="11" spans="1:4" ht="18.75" customHeight="1">
      <c r="A11" s="297" t="s">
        <v>755</v>
      </c>
      <c r="B11" s="280">
        <v>180</v>
      </c>
      <c r="C11" s="221">
        <v>0</v>
      </c>
      <c r="D11" s="166">
        <v>450</v>
      </c>
    </row>
    <row r="12" spans="1:4" ht="18.75" customHeight="1">
      <c r="A12" s="297" t="s">
        <v>756</v>
      </c>
      <c r="B12" s="280">
        <v>60</v>
      </c>
      <c r="C12" s="221">
        <v>60</v>
      </c>
      <c r="D12" s="166"/>
    </row>
    <row r="13" spans="1:4" ht="18.75" customHeight="1">
      <c r="A13" s="297" t="s">
        <v>762</v>
      </c>
      <c r="B13" s="280">
        <v>200</v>
      </c>
      <c r="C13" s="221" t="s">
        <v>738</v>
      </c>
      <c r="D13" s="281"/>
    </row>
    <row r="14" spans="1:4" ht="18.75" customHeight="1">
      <c r="A14" s="297" t="s">
        <v>18</v>
      </c>
      <c r="B14" s="280"/>
      <c r="C14" s="221">
        <v>560</v>
      </c>
      <c r="D14" s="281"/>
    </row>
    <row r="15" spans="1:4" ht="18.75" customHeight="1">
      <c r="A15" s="297" t="s">
        <v>763</v>
      </c>
      <c r="B15" s="280"/>
      <c r="C15" s="221"/>
      <c r="D15" s="281"/>
    </row>
    <row r="16" spans="1:4" ht="18.75" customHeight="1">
      <c r="A16" s="297" t="s">
        <v>423</v>
      </c>
      <c r="B16" s="519"/>
      <c r="C16" s="520">
        <v>8000</v>
      </c>
      <c r="D16" s="521">
        <v>14000</v>
      </c>
    </row>
    <row r="17" spans="1:4" ht="18.75" customHeight="1" thickBot="1">
      <c r="A17" s="954" t="s">
        <v>1126</v>
      </c>
      <c r="B17" s="955"/>
      <c r="C17" s="956"/>
      <c r="D17" s="957">
        <v>-12230</v>
      </c>
    </row>
    <row r="18" spans="1:4" ht="18.75" customHeight="1" thickTop="1">
      <c r="A18" s="515" t="s">
        <v>533</v>
      </c>
      <c r="B18" s="516">
        <f>SUM(B4:B16)</f>
        <v>4535</v>
      </c>
      <c r="C18" s="516">
        <f>SUM(C4:C16)</f>
        <v>14170</v>
      </c>
      <c r="D18" s="168">
        <f>SUM(D4:D17)</f>
        <v>4120</v>
      </c>
    </row>
    <row r="19" spans="1:4" s="2" customFormat="1" ht="18.75" customHeight="1">
      <c r="A19" s="3"/>
      <c r="B19" s="4"/>
      <c r="C19" s="5"/>
    </row>
    <row r="20" spans="1:4" ht="18.75" customHeight="1">
      <c r="A20" s="81"/>
    </row>
    <row r="21" spans="1:4" ht="18.75" customHeight="1">
      <c r="A21" s="2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pane ySplit="2" topLeftCell="A3" activePane="bottomLeft" state="frozen"/>
      <selection pane="bottomLeft"/>
    </sheetView>
  </sheetViews>
  <sheetFormatPr defaultColWidth="8.85546875" defaultRowHeight="15.75"/>
  <cols>
    <col min="1" max="1" width="54" style="7" customWidth="1"/>
    <col min="2" max="2" width="16.5703125" style="7" customWidth="1"/>
    <col min="3" max="3" width="14.85546875" style="7" customWidth="1"/>
    <col min="4" max="4" width="13.7109375" style="7" customWidth="1"/>
    <col min="5" max="16384" width="8.85546875" style="7"/>
  </cols>
  <sheetData>
    <row r="1" spans="1:4" s="12" customFormat="1">
      <c r="A1" s="394" t="s">
        <v>707</v>
      </c>
      <c r="B1" s="395"/>
      <c r="C1" s="395"/>
      <c r="D1" s="395"/>
    </row>
    <row r="2" spans="1:4" s="10" customFormat="1">
      <c r="A2" s="247"/>
      <c r="B2" s="248">
        <v>2006</v>
      </c>
      <c r="C2" s="248">
        <v>2007</v>
      </c>
      <c r="D2" s="248">
        <v>2008</v>
      </c>
    </row>
    <row r="3" spans="1:4" s="11" customFormat="1" ht="16.5">
      <c r="A3" s="522" t="s">
        <v>547</v>
      </c>
      <c r="B3" s="522"/>
      <c r="C3" s="522"/>
      <c r="D3" s="522"/>
    </row>
    <row r="4" spans="1:4" s="11" customFormat="1" ht="16.5">
      <c r="A4" s="952" t="s">
        <v>1180</v>
      </c>
      <c r="B4" s="953"/>
      <c r="C4" s="953"/>
      <c r="D4" s="953">
        <v>-12000</v>
      </c>
    </row>
    <row r="5" spans="1:4" s="10" customFormat="1" ht="16.5">
      <c r="A5" s="525"/>
      <c r="B5" s="524"/>
      <c r="C5" s="524"/>
      <c r="D5" s="524"/>
    </row>
    <row r="6" spans="1:4" s="10" customFormat="1" ht="16.5">
      <c r="A6" s="523" t="s">
        <v>747</v>
      </c>
      <c r="B6" s="524">
        <v>1700</v>
      </c>
      <c r="C6" s="524"/>
      <c r="D6" s="524">
        <v>680</v>
      </c>
    </row>
    <row r="7" spans="1:4" s="8" customFormat="1" ht="16.5">
      <c r="A7" s="523" t="s">
        <v>780</v>
      </c>
      <c r="B7" s="524">
        <v>5000</v>
      </c>
      <c r="C7" s="524"/>
      <c r="D7" s="524">
        <v>400</v>
      </c>
    </row>
    <row r="8" spans="1:4" s="8" customFormat="1" ht="16.5">
      <c r="A8" s="523" t="s">
        <v>749</v>
      </c>
      <c r="B8" s="524">
        <v>996</v>
      </c>
      <c r="C8" s="524">
        <v>400</v>
      </c>
      <c r="D8" s="524">
        <v>400</v>
      </c>
    </row>
    <row r="9" spans="1:4" s="8" customFormat="1" ht="16.5">
      <c r="A9" s="523" t="s">
        <v>424</v>
      </c>
      <c r="B9" s="524"/>
      <c r="C9" s="524">
        <v>2000</v>
      </c>
      <c r="D9" s="524">
        <v>3000</v>
      </c>
    </row>
    <row r="10" spans="1:4" s="8" customFormat="1" ht="16.5">
      <c r="A10" s="523" t="s">
        <v>995</v>
      </c>
      <c r="B10" s="524"/>
      <c r="C10" s="524">
        <v>2500</v>
      </c>
      <c r="D10" s="524">
        <v>0</v>
      </c>
    </row>
    <row r="11" spans="1:4" s="8" customFormat="1" ht="16.5">
      <c r="A11" s="523" t="s">
        <v>989</v>
      </c>
      <c r="B11" s="524"/>
      <c r="C11" s="524">
        <v>2100</v>
      </c>
      <c r="D11" s="524">
        <v>2100</v>
      </c>
    </row>
    <row r="12" spans="1:4" s="8" customFormat="1" ht="16.5">
      <c r="A12" s="523" t="s">
        <v>425</v>
      </c>
      <c r="B12" s="524"/>
      <c r="C12" s="524">
        <v>3800</v>
      </c>
      <c r="D12" s="524">
        <v>4000</v>
      </c>
    </row>
    <row r="13" spans="1:4" s="8" customFormat="1" ht="16.5">
      <c r="A13" s="523" t="s">
        <v>426</v>
      </c>
      <c r="B13" s="524"/>
      <c r="C13" s="524">
        <v>2500</v>
      </c>
      <c r="D13" s="524">
        <v>2000</v>
      </c>
    </row>
    <row r="14" spans="1:4" s="8" customFormat="1" ht="16.5">
      <c r="A14" s="523" t="s">
        <v>427</v>
      </c>
      <c r="B14" s="524"/>
      <c r="C14" s="524"/>
      <c r="D14" s="524">
        <v>3000</v>
      </c>
    </row>
    <row r="15" spans="1:4" s="8" customFormat="1" ht="16.5">
      <c r="A15" s="523" t="s">
        <v>744</v>
      </c>
      <c r="B15" s="524">
        <v>1000</v>
      </c>
      <c r="C15" s="524"/>
      <c r="D15" s="524">
        <v>0</v>
      </c>
    </row>
    <row r="16" spans="1:4" s="8" customFormat="1" ht="16.5">
      <c r="A16" s="523" t="s">
        <v>993</v>
      </c>
      <c r="B16" s="524">
        <v>300</v>
      </c>
      <c r="C16" s="524">
        <v>1000</v>
      </c>
      <c r="D16" s="524">
        <v>1000</v>
      </c>
    </row>
    <row r="17" spans="1:4" ht="16.5">
      <c r="A17" s="523" t="s">
        <v>745</v>
      </c>
      <c r="B17" s="524">
        <v>175</v>
      </c>
      <c r="C17" s="524"/>
      <c r="D17" s="524">
        <v>400</v>
      </c>
    </row>
    <row r="18" spans="1:4" ht="16.5">
      <c r="A18" s="523" t="s">
        <v>991</v>
      </c>
      <c r="B18" s="524"/>
      <c r="C18" s="524">
        <v>3000</v>
      </c>
      <c r="D18" s="524">
        <v>1500</v>
      </c>
    </row>
    <row r="19" spans="1:4" ht="16.5">
      <c r="A19" s="523" t="s">
        <v>990</v>
      </c>
      <c r="B19" s="524"/>
      <c r="C19" s="524">
        <v>1800</v>
      </c>
      <c r="D19" s="524">
        <v>0</v>
      </c>
    </row>
    <row r="20" spans="1:4" ht="16.5">
      <c r="A20" s="523" t="s">
        <v>996</v>
      </c>
      <c r="B20" s="524"/>
      <c r="C20" s="524">
        <v>300</v>
      </c>
      <c r="D20" s="524">
        <v>0</v>
      </c>
    </row>
    <row r="21" spans="1:4" ht="16.5">
      <c r="A21" s="523" t="s">
        <v>743</v>
      </c>
      <c r="B21" s="524">
        <v>849</v>
      </c>
      <c r="C21" s="524"/>
      <c r="D21" s="524">
        <v>0</v>
      </c>
    </row>
    <row r="22" spans="1:4" ht="16.5">
      <c r="A22" s="523" t="s">
        <v>769</v>
      </c>
      <c r="B22" s="524">
        <v>491</v>
      </c>
      <c r="C22" s="524"/>
      <c r="D22" s="524">
        <v>0</v>
      </c>
    </row>
    <row r="23" spans="1:4" ht="16.5">
      <c r="A23" s="523" t="s">
        <v>742</v>
      </c>
      <c r="B23" s="524">
        <v>165</v>
      </c>
      <c r="C23" s="524"/>
      <c r="D23" s="524">
        <v>0</v>
      </c>
    </row>
    <row r="24" spans="1:4" ht="16.5">
      <c r="A24" s="523" t="s">
        <v>501</v>
      </c>
      <c r="B24" s="524">
        <v>159</v>
      </c>
      <c r="C24" s="524"/>
      <c r="D24" s="524">
        <v>0</v>
      </c>
    </row>
    <row r="25" spans="1:4" ht="16.5">
      <c r="A25" s="523" t="s">
        <v>992</v>
      </c>
      <c r="B25" s="524">
        <v>400</v>
      </c>
      <c r="C25" s="524">
        <v>1500</v>
      </c>
      <c r="D25" s="524">
        <v>1500</v>
      </c>
    </row>
    <row r="26" spans="1:4" ht="16.5">
      <c r="A26" s="523" t="s">
        <v>488</v>
      </c>
      <c r="B26" s="524"/>
      <c r="C26" s="524">
        <v>2500</v>
      </c>
      <c r="D26" s="524">
        <v>3000</v>
      </c>
    </row>
    <row r="27" spans="1:4" ht="16.5">
      <c r="A27" s="523" t="s">
        <v>746</v>
      </c>
      <c r="B27" s="524">
        <v>400</v>
      </c>
      <c r="C27" s="524"/>
      <c r="D27" s="524">
        <v>750</v>
      </c>
    </row>
    <row r="28" spans="1:4" ht="16.5">
      <c r="A28" s="523" t="s">
        <v>748</v>
      </c>
      <c r="B28" s="524">
        <v>100</v>
      </c>
      <c r="C28" s="524"/>
      <c r="D28" s="524">
        <v>0</v>
      </c>
    </row>
    <row r="29" spans="1:4" ht="16.5">
      <c r="A29" s="523" t="s">
        <v>994</v>
      </c>
      <c r="B29" s="524">
        <v>375</v>
      </c>
      <c r="C29" s="524"/>
      <c r="D29" s="524">
        <v>200</v>
      </c>
    </row>
    <row r="30" spans="1:4" ht="16.5">
      <c r="A30" s="952" t="s">
        <v>1127</v>
      </c>
      <c r="B30" s="953"/>
      <c r="C30" s="953"/>
      <c r="D30" s="953">
        <v>7335.55</v>
      </c>
    </row>
    <row r="31" spans="1:4" ht="16.5">
      <c r="A31" s="523"/>
      <c r="B31" s="524"/>
      <c r="C31" s="524"/>
      <c r="D31" s="524"/>
    </row>
    <row r="32" spans="1:4" ht="16.5">
      <c r="A32" s="526" t="s">
        <v>545</v>
      </c>
      <c r="B32" s="527">
        <f>SUM(B4:B31)</f>
        <v>12110</v>
      </c>
      <c r="C32" s="527">
        <f>SUM(C4:C31)</f>
        <v>23400</v>
      </c>
      <c r="D32" s="527">
        <f>SUM(D4:D31)</f>
        <v>19265.55</v>
      </c>
    </row>
    <row r="33" spans="1:3">
      <c r="B33" s="964" t="s">
        <v>1129</v>
      </c>
      <c r="C33" s="964" t="s">
        <v>1130</v>
      </c>
    </row>
    <row r="34" spans="1:3" ht="16.5">
      <c r="A34" s="959" t="s">
        <v>747</v>
      </c>
      <c r="B34" s="961">
        <v>680</v>
      </c>
      <c r="C34" s="961">
        <v>680</v>
      </c>
    </row>
    <row r="35" spans="1:3" ht="16.5">
      <c r="A35" s="960" t="s">
        <v>780</v>
      </c>
      <c r="B35" s="961">
        <v>400</v>
      </c>
      <c r="C35" s="961">
        <v>0</v>
      </c>
    </row>
    <row r="36" spans="1:3" ht="16.5">
      <c r="A36" s="960" t="s">
        <v>749</v>
      </c>
      <c r="B36" s="961">
        <v>400</v>
      </c>
      <c r="C36" s="961">
        <v>0</v>
      </c>
    </row>
    <row r="37" spans="1:3" ht="16.5">
      <c r="A37" s="960" t="s">
        <v>424</v>
      </c>
      <c r="B37" s="961">
        <v>3000</v>
      </c>
      <c r="C37" s="961">
        <v>0</v>
      </c>
    </row>
    <row r="38" spans="1:3" ht="16.5">
      <c r="A38" s="960" t="s">
        <v>989</v>
      </c>
      <c r="B38" s="961">
        <v>2100</v>
      </c>
      <c r="C38" s="961">
        <v>3200</v>
      </c>
    </row>
    <row r="39" spans="1:3" ht="16.5">
      <c r="A39" s="960" t="s">
        <v>425</v>
      </c>
      <c r="B39" s="961">
        <v>4000</v>
      </c>
      <c r="C39" s="961">
        <v>4000</v>
      </c>
    </row>
    <row r="40" spans="1:3" ht="16.5">
      <c r="A40" s="960" t="s">
        <v>426</v>
      </c>
      <c r="B40" s="961">
        <v>2000</v>
      </c>
      <c r="C40" s="961">
        <v>0</v>
      </c>
    </row>
    <row r="41" spans="1:3" ht="16.5">
      <c r="A41" s="960" t="s">
        <v>427</v>
      </c>
      <c r="B41" s="961">
        <v>3000</v>
      </c>
      <c r="C41" s="961">
        <v>2106</v>
      </c>
    </row>
    <row r="42" spans="1:3" ht="16.5">
      <c r="A42" s="960" t="s">
        <v>993</v>
      </c>
      <c r="B42" s="961">
        <v>1000</v>
      </c>
      <c r="C42" s="961">
        <v>750</v>
      </c>
    </row>
    <row r="43" spans="1:3" ht="16.5">
      <c r="A43" s="960" t="s">
        <v>745</v>
      </c>
      <c r="B43" s="961">
        <v>400</v>
      </c>
      <c r="C43" s="961">
        <v>400</v>
      </c>
    </row>
    <row r="44" spans="1:3" ht="16.5">
      <c r="A44" s="960" t="s">
        <v>991</v>
      </c>
      <c r="B44" s="961">
        <v>1500</v>
      </c>
      <c r="C44" s="961">
        <v>0</v>
      </c>
    </row>
    <row r="45" spans="1:3" ht="16.5">
      <c r="A45" s="960" t="s">
        <v>992</v>
      </c>
      <c r="B45" s="961">
        <v>1500</v>
      </c>
      <c r="C45" s="961">
        <v>1500</v>
      </c>
    </row>
    <row r="46" spans="1:3" ht="16.5">
      <c r="A46" s="960" t="s">
        <v>1128</v>
      </c>
      <c r="B46" s="961">
        <v>3000</v>
      </c>
      <c r="C46" s="961">
        <v>3000</v>
      </c>
    </row>
    <row r="47" spans="1:3" ht="16.5">
      <c r="A47" s="960" t="s">
        <v>746</v>
      </c>
      <c r="B47" s="961">
        <v>750</v>
      </c>
      <c r="C47" s="961">
        <v>750</v>
      </c>
    </row>
    <row r="48" spans="1:3" ht="16.5">
      <c r="A48" s="960" t="s">
        <v>994</v>
      </c>
      <c r="B48" s="961">
        <v>200</v>
      </c>
      <c r="C48" s="961">
        <v>200</v>
      </c>
    </row>
    <row r="49" spans="1:3" ht="16.5">
      <c r="A49" s="960" t="s">
        <v>1131</v>
      </c>
      <c r="B49" s="961"/>
      <c r="C49" s="961">
        <v>1250</v>
      </c>
    </row>
    <row r="50" spans="1:3" ht="16.5">
      <c r="A50" s="960" t="s">
        <v>1132</v>
      </c>
      <c r="B50" s="961"/>
      <c r="C50" s="961">
        <v>4244.67</v>
      </c>
    </row>
    <row r="51" spans="1:3" ht="16.5">
      <c r="A51" s="960" t="s">
        <v>1133</v>
      </c>
      <c r="B51" s="961"/>
      <c r="C51" s="961">
        <v>2376.36</v>
      </c>
    </row>
    <row r="52" spans="1:3" ht="16.5">
      <c r="A52" s="960" t="s">
        <v>1134</v>
      </c>
      <c r="B52" s="961"/>
      <c r="C52" s="961">
        <v>4800</v>
      </c>
    </row>
    <row r="53" spans="1:3" ht="16.5">
      <c r="A53" s="960" t="s">
        <v>1135</v>
      </c>
      <c r="B53" s="961"/>
      <c r="C53" s="961">
        <v>375</v>
      </c>
    </row>
    <row r="54" spans="1:3" ht="16.5">
      <c r="A54" s="960" t="s">
        <v>1136</v>
      </c>
      <c r="B54" s="961"/>
      <c r="C54" s="961">
        <v>533.52</v>
      </c>
    </row>
    <row r="55" spans="1:3" ht="16.5">
      <c r="A55" s="960" t="s">
        <v>1137</v>
      </c>
      <c r="B55" s="961"/>
      <c r="C55" s="961">
        <v>400</v>
      </c>
    </row>
    <row r="56" spans="1:3" ht="16.5">
      <c r="A56" s="960" t="s">
        <v>1138</v>
      </c>
      <c r="B56" s="961"/>
      <c r="C56" s="961">
        <v>700</v>
      </c>
    </row>
    <row r="57" spans="1:3" ht="17.25" thickBot="1">
      <c r="A57" s="960"/>
      <c r="B57" s="962">
        <v>23930</v>
      </c>
      <c r="C57" s="963">
        <f>SUM(C34:C56)</f>
        <v>31265.55</v>
      </c>
    </row>
    <row r="58" spans="1:3" ht="16.5" thickTop="1">
      <c r="A58" s="958"/>
      <c r="B58" s="958"/>
      <c r="C58" s="958"/>
    </row>
  </sheetData>
  <phoneticPr fontId="30" type="noConversion"/>
  <printOptions horizontalCentered="1"/>
  <pageMargins left="0.5" right="0.25" top="1" bottom="1" header="0.5" footer="0.5"/>
  <pageSetup orientation="portrait" r:id="rId1"/>
  <headerFooter alignWithMargins="0">
    <oddHeader>&amp;LCAT 632&amp;Rpage &amp;P / &amp;N</oddHeader>
    <oddFooter>&amp;L&amp;Z&amp;F, &amp;A&amp;R&amp;D, &amp;T</oddFooter>
  </headerFooter>
  <rowBreaks count="1" manualBreakCount="1">
    <brk id="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pane ySplit="2" topLeftCell="A3" activePane="bottomLeft" state="frozen"/>
      <selection pane="bottomLeft"/>
    </sheetView>
  </sheetViews>
  <sheetFormatPr defaultRowHeight="12.75"/>
  <cols>
    <col min="1" max="1" width="42.7109375" customWidth="1"/>
    <col min="2" max="2" width="12.7109375" customWidth="1"/>
    <col min="3" max="3" width="12.85546875" customWidth="1"/>
    <col min="4" max="4" width="12.7109375" customWidth="1"/>
  </cols>
  <sheetData>
    <row r="1" spans="1:5" ht="18.95" customHeight="1">
      <c r="A1" s="328" t="s">
        <v>689</v>
      </c>
      <c r="B1" s="396"/>
      <c r="C1" s="396"/>
      <c r="D1" s="396"/>
    </row>
    <row r="2" spans="1:5" ht="18.95" customHeight="1">
      <c r="A2" s="528" t="s">
        <v>547</v>
      </c>
      <c r="B2" s="528">
        <v>2006</v>
      </c>
      <c r="C2" s="528">
        <v>2007</v>
      </c>
      <c r="D2" s="528">
        <v>2008</v>
      </c>
    </row>
    <row r="3" spans="1:5" ht="18.95" customHeight="1">
      <c r="A3" s="528"/>
      <c r="B3" s="528"/>
      <c r="C3" s="528"/>
      <c r="D3" s="528"/>
    </row>
    <row r="4" spans="1:5" ht="18.95" customHeight="1">
      <c r="A4" s="1030" t="s">
        <v>1180</v>
      </c>
      <c r="B4" s="1029"/>
      <c r="C4" s="1029"/>
      <c r="D4" s="1031">
        <v>-8000</v>
      </c>
    </row>
    <row r="5" spans="1:5" ht="18.95" customHeight="1">
      <c r="A5" s="297" t="s">
        <v>789</v>
      </c>
      <c r="B5" s="166">
        <v>2500</v>
      </c>
      <c r="C5" s="529"/>
      <c r="D5" s="529"/>
    </row>
    <row r="6" spans="1:5" ht="18.95" customHeight="1">
      <c r="A6" s="297" t="s">
        <v>106</v>
      </c>
      <c r="B6" s="166"/>
      <c r="C6" s="166">
        <v>300</v>
      </c>
      <c r="D6" s="529"/>
    </row>
    <row r="7" spans="1:5" ht="18.95" customHeight="1">
      <c r="A7" s="297" t="s">
        <v>955</v>
      </c>
      <c r="B7" s="166">
        <v>250</v>
      </c>
      <c r="C7" s="166">
        <v>500</v>
      </c>
      <c r="D7" s="166">
        <v>600</v>
      </c>
      <c r="E7" s="104" t="s">
        <v>442</v>
      </c>
    </row>
    <row r="8" spans="1:5" ht="18.95" customHeight="1">
      <c r="A8" s="530" t="s">
        <v>31</v>
      </c>
      <c r="B8" s="513"/>
      <c r="C8" s="513">
        <v>750</v>
      </c>
      <c r="D8" s="513">
        <v>800</v>
      </c>
      <c r="E8" s="104" t="s">
        <v>443</v>
      </c>
    </row>
    <row r="9" spans="1:5" ht="18.95" customHeight="1">
      <c r="A9" s="530" t="s">
        <v>438</v>
      </c>
      <c r="B9" s="513"/>
      <c r="C9" s="513"/>
      <c r="D9" s="513">
        <v>3000</v>
      </c>
      <c r="E9" s="104" t="s">
        <v>444</v>
      </c>
    </row>
    <row r="10" spans="1:5" ht="18.95" customHeight="1">
      <c r="A10" s="530" t="s">
        <v>32</v>
      </c>
      <c r="B10" s="513"/>
      <c r="C10" s="513">
        <v>1000</v>
      </c>
      <c r="D10" s="513">
        <v>800</v>
      </c>
      <c r="E10" s="104" t="s">
        <v>445</v>
      </c>
    </row>
    <row r="11" spans="1:5" ht="18.95" customHeight="1">
      <c r="A11" s="531" t="s">
        <v>439</v>
      </c>
      <c r="B11" s="513"/>
      <c r="C11" s="513"/>
      <c r="D11" s="513"/>
      <c r="E11" s="104"/>
    </row>
    <row r="12" spans="1:5" ht="18.95" customHeight="1">
      <c r="A12" s="532" t="s">
        <v>428</v>
      </c>
      <c r="B12" s="533">
        <v>1500</v>
      </c>
      <c r="C12" s="534">
        <v>1800</v>
      </c>
      <c r="D12" s="534">
        <v>2000</v>
      </c>
      <c r="E12" s="104" t="s">
        <v>155</v>
      </c>
    </row>
    <row r="13" spans="1:5" ht="18.95" customHeight="1">
      <c r="A13" s="530" t="s">
        <v>429</v>
      </c>
      <c r="B13" s="533">
        <v>600</v>
      </c>
      <c r="C13" s="513">
        <v>800</v>
      </c>
      <c r="D13" s="513">
        <v>1200</v>
      </c>
      <c r="E13" s="104" t="s">
        <v>446</v>
      </c>
    </row>
    <row r="14" spans="1:5" ht="30" customHeight="1">
      <c r="A14" s="535" t="s">
        <v>434</v>
      </c>
      <c r="B14" s="166">
        <v>800</v>
      </c>
      <c r="C14" s="166">
        <v>800</v>
      </c>
      <c r="D14" s="166">
        <v>1000</v>
      </c>
      <c r="E14" s="104"/>
    </row>
    <row r="15" spans="1:5" ht="18.95" customHeight="1">
      <c r="A15" s="531" t="s">
        <v>440</v>
      </c>
      <c r="B15" s="513">
        <v>1500</v>
      </c>
      <c r="C15" s="513">
        <v>2400</v>
      </c>
      <c r="D15" s="513">
        <v>6000</v>
      </c>
      <c r="E15" s="104" t="s">
        <v>447</v>
      </c>
    </row>
    <row r="16" spans="1:5" ht="18.95" customHeight="1">
      <c r="A16" s="530" t="s">
        <v>30</v>
      </c>
      <c r="B16" s="513"/>
      <c r="C16" s="513">
        <v>1800</v>
      </c>
      <c r="D16" s="513">
        <v>800</v>
      </c>
      <c r="E16" s="104" t="s">
        <v>448</v>
      </c>
    </row>
    <row r="17" spans="1:5" ht="18.95" customHeight="1">
      <c r="A17" s="297" t="s">
        <v>29</v>
      </c>
      <c r="B17" s="166">
        <v>425</v>
      </c>
      <c r="C17" s="166">
        <v>500</v>
      </c>
      <c r="D17" s="166">
        <v>500</v>
      </c>
      <c r="E17" s="104"/>
    </row>
    <row r="18" spans="1:5" ht="15.75" customHeight="1">
      <c r="A18" s="239" t="s">
        <v>953</v>
      </c>
      <c r="B18" s="177">
        <v>400</v>
      </c>
      <c r="C18" s="177">
        <v>500</v>
      </c>
      <c r="D18" s="177">
        <v>550</v>
      </c>
      <c r="E18" s="104"/>
    </row>
    <row r="19" spans="1:5" ht="18.95" customHeight="1">
      <c r="A19" s="530" t="s">
        <v>954</v>
      </c>
      <c r="B19" s="513"/>
      <c r="C19" s="513">
        <v>1000</v>
      </c>
      <c r="D19" s="513">
        <v>2000</v>
      </c>
      <c r="E19" s="104" t="s">
        <v>449</v>
      </c>
    </row>
    <row r="20" spans="1:5" ht="18.95" customHeight="1">
      <c r="A20" s="531" t="s">
        <v>441</v>
      </c>
      <c r="B20" s="513">
        <v>875</v>
      </c>
      <c r="C20" s="513">
        <v>1625</v>
      </c>
      <c r="D20" s="513">
        <v>2000</v>
      </c>
      <c r="E20" s="104" t="s">
        <v>450</v>
      </c>
    </row>
    <row r="21" spans="1:5" ht="18.95" customHeight="1">
      <c r="A21" s="536" t="s">
        <v>52</v>
      </c>
      <c r="B21" s="177"/>
      <c r="C21" s="177">
        <v>3000</v>
      </c>
      <c r="D21" s="177">
        <v>4000</v>
      </c>
      <c r="E21" s="104"/>
    </row>
    <row r="22" spans="1:5" ht="18.95" customHeight="1">
      <c r="A22" s="307" t="s">
        <v>435</v>
      </c>
      <c r="B22" s="177">
        <v>1600</v>
      </c>
      <c r="C22" s="177">
        <v>1600</v>
      </c>
      <c r="D22" s="177">
        <v>3000</v>
      </c>
      <c r="E22" s="104" t="s">
        <v>451</v>
      </c>
    </row>
    <row r="23" spans="1:5" ht="31.5" customHeight="1">
      <c r="A23" s="536" t="s">
        <v>436</v>
      </c>
      <c r="B23" s="239"/>
      <c r="C23" s="239"/>
      <c r="D23" s="166">
        <v>3200</v>
      </c>
      <c r="E23" s="104"/>
    </row>
    <row r="24" spans="1:5" ht="18.95" customHeight="1" thickBot="1">
      <c r="A24" s="538"/>
      <c r="B24" s="167"/>
      <c r="C24" s="167"/>
      <c r="D24" s="167"/>
    </row>
    <row r="25" spans="1:5" ht="18.95" customHeight="1" thickTop="1">
      <c r="A25" s="515" t="s">
        <v>545</v>
      </c>
      <c r="B25" s="539">
        <f>SUM(B3:B24)</f>
        <v>10450</v>
      </c>
      <c r="C25" s="539">
        <f>SUM(C3:C24)</f>
        <v>18375</v>
      </c>
      <c r="D25" s="539">
        <f>SUM(D3:D24)</f>
        <v>23450</v>
      </c>
    </row>
    <row r="26" spans="1:5">
      <c r="A26" s="253"/>
    </row>
    <row r="27" spans="1:5" ht="16.5">
      <c r="A27" s="501" t="s">
        <v>354</v>
      </c>
      <c r="B27" s="108"/>
      <c r="C27" s="169"/>
      <c r="D27" s="170"/>
    </row>
    <row r="28" spans="1:5" ht="16.5">
      <c r="A28" s="540" t="s">
        <v>452</v>
      </c>
      <c r="B28" s="541"/>
      <c r="C28" s="542"/>
      <c r="D28" s="543">
        <v>4000</v>
      </c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/>
  </sheetViews>
  <sheetFormatPr defaultRowHeight="18.75" customHeight="1"/>
  <cols>
    <col min="1" max="1" width="54.28515625" style="3" customWidth="1"/>
    <col min="2" max="2" width="13.85546875" style="4" customWidth="1"/>
    <col min="3" max="3" width="12.7109375" style="1" customWidth="1"/>
    <col min="4" max="4" width="12.28515625" style="1" customWidth="1"/>
    <col min="5" max="16384" width="9.140625" style="1"/>
  </cols>
  <sheetData>
    <row r="1" spans="1:4" s="2" customFormat="1" ht="18.75" customHeight="1">
      <c r="A1" s="328" t="s">
        <v>985</v>
      </c>
      <c r="B1" s="378"/>
      <c r="C1" s="377"/>
      <c r="D1" s="377"/>
    </row>
    <row r="2" spans="1:4" ht="18.75" customHeight="1">
      <c r="A2" s="114"/>
      <c r="B2" s="173"/>
      <c r="C2" s="95"/>
      <c r="D2" s="95"/>
    </row>
    <row r="3" spans="1:4" s="2" customFormat="1" ht="18.75" customHeight="1">
      <c r="A3" s="165" t="s">
        <v>547</v>
      </c>
      <c r="B3" s="510">
        <v>2006</v>
      </c>
      <c r="C3" s="510">
        <v>2007</v>
      </c>
      <c r="D3" s="510">
        <v>2008</v>
      </c>
    </row>
    <row r="4" spans="1:4" s="9" customFormat="1" ht="18.75" customHeight="1">
      <c r="A4" s="512"/>
      <c r="B4" s="546"/>
      <c r="C4" s="547"/>
      <c r="D4" s="547"/>
    </row>
    <row r="5" spans="1:4" s="2" customFormat="1" ht="18.75" customHeight="1">
      <c r="A5" s="254" t="s">
        <v>461</v>
      </c>
      <c r="B5" s="176">
        <v>55000</v>
      </c>
      <c r="C5" s="177"/>
      <c r="D5" s="177"/>
    </row>
    <row r="6" spans="1:4" ht="18.75" customHeight="1">
      <c r="A6" s="297" t="s">
        <v>790</v>
      </c>
      <c r="B6" s="176">
        <v>-7260</v>
      </c>
      <c r="C6" s="177"/>
      <c r="D6" s="177"/>
    </row>
    <row r="7" spans="1:4" ht="18.75" customHeight="1">
      <c r="A7" s="297" t="s">
        <v>458</v>
      </c>
      <c r="B7" s="176"/>
      <c r="C7" s="177"/>
      <c r="D7" s="177">
        <v>1800</v>
      </c>
    </row>
    <row r="8" spans="1:4" ht="18.75" customHeight="1">
      <c r="A8" s="297" t="s">
        <v>454</v>
      </c>
      <c r="B8" s="176"/>
      <c r="C8" s="177"/>
      <c r="D8" s="177">
        <v>1000</v>
      </c>
    </row>
    <row r="9" spans="1:4" ht="18.75" customHeight="1">
      <c r="A9" s="297" t="s">
        <v>981</v>
      </c>
      <c r="B9" s="176"/>
      <c r="C9" s="177">
        <v>1775</v>
      </c>
      <c r="D9" s="177">
        <v>2130</v>
      </c>
    </row>
    <row r="10" spans="1:4" ht="18.75" customHeight="1">
      <c r="A10" s="297" t="s">
        <v>980</v>
      </c>
      <c r="B10" s="176"/>
      <c r="C10" s="177">
        <v>235</v>
      </c>
      <c r="D10" s="177">
        <v>400</v>
      </c>
    </row>
    <row r="11" spans="1:4" ht="18.75" customHeight="1">
      <c r="A11" s="297" t="s">
        <v>966</v>
      </c>
      <c r="B11" s="176"/>
      <c r="C11" s="177">
        <v>1450</v>
      </c>
      <c r="D11" s="177">
        <v>1500</v>
      </c>
    </row>
    <row r="12" spans="1:4" ht="18.75" customHeight="1">
      <c r="A12" s="297" t="s">
        <v>964</v>
      </c>
      <c r="B12" s="176"/>
      <c r="C12" s="136">
        <v>411</v>
      </c>
      <c r="D12" s="136">
        <v>0</v>
      </c>
    </row>
    <row r="13" spans="1:4" s="2" customFormat="1" ht="18.75" customHeight="1">
      <c r="A13" s="297" t="s">
        <v>962</v>
      </c>
      <c r="B13" s="176"/>
      <c r="C13" s="136">
        <v>600</v>
      </c>
      <c r="D13" s="136">
        <v>0</v>
      </c>
    </row>
    <row r="14" spans="1:4" s="2" customFormat="1" ht="18.75" customHeight="1">
      <c r="A14" s="297" t="s">
        <v>984</v>
      </c>
      <c r="B14" s="176"/>
      <c r="C14" s="177">
        <v>500</v>
      </c>
      <c r="D14" s="177">
        <v>1000</v>
      </c>
    </row>
    <row r="15" spans="1:4" s="2" customFormat="1" ht="18.75" customHeight="1">
      <c r="A15" s="297" t="s">
        <v>965</v>
      </c>
      <c r="B15" s="176"/>
      <c r="C15" s="136">
        <v>2000</v>
      </c>
      <c r="D15" s="136">
        <v>0</v>
      </c>
    </row>
    <row r="16" spans="1:4" s="2" customFormat="1" ht="18.75" customHeight="1">
      <c r="A16" s="297" t="s">
        <v>963</v>
      </c>
      <c r="B16" s="176"/>
      <c r="C16" s="136">
        <v>400</v>
      </c>
      <c r="D16" s="136">
        <v>1000</v>
      </c>
    </row>
    <row r="17" spans="1:4" s="2" customFormat="1" ht="18.75" customHeight="1">
      <c r="A17" s="297" t="s">
        <v>961</v>
      </c>
      <c r="B17" s="176"/>
      <c r="C17" s="136">
        <v>1250</v>
      </c>
      <c r="D17" s="136">
        <v>2200</v>
      </c>
    </row>
    <row r="18" spans="1:4" ht="18.75" customHeight="1">
      <c r="A18" s="297" t="s">
        <v>455</v>
      </c>
      <c r="B18" s="176"/>
      <c r="C18" s="177"/>
      <c r="D18" s="177">
        <v>2500</v>
      </c>
    </row>
    <row r="19" spans="1:4" ht="18.75" customHeight="1">
      <c r="A19" s="297" t="s">
        <v>982</v>
      </c>
      <c r="B19" s="176"/>
      <c r="C19" s="177">
        <v>18750</v>
      </c>
      <c r="D19" s="177">
        <v>22500</v>
      </c>
    </row>
    <row r="20" spans="1:4" ht="18.75" customHeight="1">
      <c r="A20" s="297" t="s">
        <v>958</v>
      </c>
      <c r="B20" s="176"/>
      <c r="C20" s="177">
        <v>2500</v>
      </c>
      <c r="D20" s="177">
        <v>1000</v>
      </c>
    </row>
    <row r="21" spans="1:4" ht="18.75" customHeight="1">
      <c r="A21" s="297" t="s">
        <v>453</v>
      </c>
      <c r="B21" s="176"/>
      <c r="C21" s="177">
        <v>1140</v>
      </c>
      <c r="D21" s="177">
        <v>400</v>
      </c>
    </row>
    <row r="22" spans="1:4" ht="18.75" customHeight="1">
      <c r="A22" s="297" t="s">
        <v>959</v>
      </c>
      <c r="B22" s="176"/>
      <c r="C22" s="177">
        <v>15000</v>
      </c>
      <c r="D22" s="177">
        <v>500</v>
      </c>
    </row>
    <row r="23" spans="1:4" ht="18.75" customHeight="1">
      <c r="A23" s="297" t="s">
        <v>983</v>
      </c>
      <c r="B23" s="176"/>
      <c r="C23" s="177">
        <v>1200</v>
      </c>
      <c r="D23" s="177">
        <v>1000</v>
      </c>
    </row>
    <row r="24" spans="1:4" ht="18.75" customHeight="1">
      <c r="A24" s="297" t="s">
        <v>456</v>
      </c>
      <c r="B24" s="176"/>
      <c r="C24" s="177"/>
      <c r="D24" s="177">
        <v>2000</v>
      </c>
    </row>
    <row r="25" spans="1:4" ht="18.75" customHeight="1">
      <c r="A25" s="297" t="s">
        <v>457</v>
      </c>
      <c r="B25" s="176"/>
      <c r="C25" s="177"/>
      <c r="D25" s="177">
        <v>10000</v>
      </c>
    </row>
    <row r="26" spans="1:4" ht="18.75" customHeight="1">
      <c r="A26" s="297" t="s">
        <v>459</v>
      </c>
      <c r="B26" s="176"/>
      <c r="C26" s="177"/>
      <c r="D26" s="177">
        <v>2000</v>
      </c>
    </row>
    <row r="27" spans="1:4" ht="18.75" customHeight="1">
      <c r="A27" s="297" t="s">
        <v>460</v>
      </c>
      <c r="B27" s="176"/>
      <c r="C27" s="177"/>
      <c r="D27" s="177">
        <v>300</v>
      </c>
    </row>
    <row r="28" spans="1:4" ht="18.75" customHeight="1">
      <c r="A28" s="297" t="s">
        <v>960</v>
      </c>
      <c r="B28" s="176"/>
      <c r="C28" s="177">
        <v>2250</v>
      </c>
      <c r="D28" s="177">
        <v>2500</v>
      </c>
    </row>
    <row r="29" spans="1:4" ht="18.75" customHeight="1" thickBot="1">
      <c r="A29" s="254" t="s">
        <v>1139</v>
      </c>
      <c r="B29" s="570"/>
      <c r="C29" s="894"/>
      <c r="D29" s="894">
        <v>-1950</v>
      </c>
    </row>
    <row r="30" spans="1:4" ht="18.75" customHeight="1" thickTop="1">
      <c r="A30" s="515" t="s">
        <v>545</v>
      </c>
      <c r="B30" s="380">
        <f>SUM(B4:B29)</f>
        <v>47740</v>
      </c>
      <c r="C30" s="380">
        <f>SUM(C4:C29)</f>
        <v>49461</v>
      </c>
      <c r="D30" s="380">
        <f>SUM(D4:D29)</f>
        <v>53780</v>
      </c>
    </row>
    <row r="31" spans="1:4" ht="18.75" customHeight="1">
      <c r="A31" s="588"/>
      <c r="B31" s="588"/>
      <c r="C31" s="478"/>
      <c r="D31" s="478"/>
    </row>
    <row r="32" spans="1:4" ht="18.75" customHeight="1">
      <c r="A32" s="501" t="s">
        <v>354</v>
      </c>
      <c r="B32" s="108"/>
      <c r="C32" s="169"/>
      <c r="D32" s="170"/>
    </row>
    <row r="33" spans="1:4" ht="18.75" customHeight="1">
      <c r="A33" s="502" t="s">
        <v>462</v>
      </c>
      <c r="B33" s="503"/>
      <c r="C33" s="504"/>
      <c r="D33" s="505">
        <v>30000</v>
      </c>
    </row>
    <row r="34" spans="1:4" ht="18.75" customHeight="1">
      <c r="A34" s="506" t="s">
        <v>463</v>
      </c>
      <c r="B34" s="507"/>
      <c r="C34" s="508"/>
      <c r="D34" s="509">
        <v>3000</v>
      </c>
    </row>
    <row r="35" spans="1:4" ht="27" customHeight="1">
      <c r="A35"/>
      <c r="B35" s="965" t="s">
        <v>1129</v>
      </c>
      <c r="C35" s="658" t="s">
        <v>1130</v>
      </c>
      <c r="D35" s="658" t="s">
        <v>1146</v>
      </c>
    </row>
    <row r="36" spans="1:4" ht="18.75" customHeight="1">
      <c r="A36" s="966" t="s">
        <v>458</v>
      </c>
      <c r="B36" s="967">
        <v>1800</v>
      </c>
      <c r="C36" s="967">
        <v>1800</v>
      </c>
      <c r="D36" s="967">
        <f>C36-B36</f>
        <v>0</v>
      </c>
    </row>
    <row r="37" spans="1:4" ht="18.75" customHeight="1">
      <c r="A37" s="966" t="s">
        <v>454</v>
      </c>
      <c r="B37" s="967">
        <v>1000</v>
      </c>
      <c r="C37" s="967">
        <v>1000</v>
      </c>
      <c r="D37" s="967">
        <f t="shared" ref="D37:D54" si="0">C37-B37</f>
        <v>0</v>
      </c>
    </row>
    <row r="38" spans="1:4" ht="18.75" customHeight="1">
      <c r="A38" s="966" t="s">
        <v>981</v>
      </c>
      <c r="B38" s="967">
        <v>2130</v>
      </c>
      <c r="C38" s="967">
        <v>2305</v>
      </c>
      <c r="D38" s="967">
        <f t="shared" si="0"/>
        <v>175</v>
      </c>
    </row>
    <row r="39" spans="1:4" ht="18.75" customHeight="1">
      <c r="A39" s="966" t="s">
        <v>980</v>
      </c>
      <c r="B39" s="967">
        <v>400</v>
      </c>
      <c r="C39" s="967">
        <v>500</v>
      </c>
      <c r="D39" s="967">
        <f t="shared" si="0"/>
        <v>100</v>
      </c>
    </row>
    <row r="40" spans="1:4" ht="18.75" customHeight="1">
      <c r="A40" s="966" t="s">
        <v>966</v>
      </c>
      <c r="B40" s="967">
        <v>1500</v>
      </c>
      <c r="C40" s="967">
        <v>1500</v>
      </c>
      <c r="D40" s="967">
        <f t="shared" si="0"/>
        <v>0</v>
      </c>
    </row>
    <row r="41" spans="1:4" ht="18.75" customHeight="1">
      <c r="A41" s="966" t="s">
        <v>984</v>
      </c>
      <c r="B41" s="967">
        <v>1000</v>
      </c>
      <c r="C41" s="967">
        <v>1000</v>
      </c>
      <c r="D41" s="967">
        <f t="shared" si="0"/>
        <v>0</v>
      </c>
    </row>
    <row r="42" spans="1:4" ht="18.75" customHeight="1">
      <c r="A42" s="966" t="s">
        <v>963</v>
      </c>
      <c r="B42" s="967">
        <v>1000</v>
      </c>
      <c r="C42" s="967">
        <v>1000</v>
      </c>
      <c r="D42" s="967">
        <f t="shared" si="0"/>
        <v>0</v>
      </c>
    </row>
    <row r="43" spans="1:4" ht="18.75" customHeight="1">
      <c r="A43" s="966" t="s">
        <v>961</v>
      </c>
      <c r="B43" s="967">
        <v>2200</v>
      </c>
      <c r="C43" s="967">
        <v>2200</v>
      </c>
      <c r="D43" s="967">
        <f t="shared" si="0"/>
        <v>0</v>
      </c>
    </row>
    <row r="44" spans="1:4" ht="18.75" customHeight="1">
      <c r="A44" s="966" t="s">
        <v>1140</v>
      </c>
      <c r="B44" s="967">
        <v>2500</v>
      </c>
      <c r="C44" s="967">
        <v>1500</v>
      </c>
      <c r="D44" s="967">
        <f t="shared" si="0"/>
        <v>-1000</v>
      </c>
    </row>
    <row r="45" spans="1:4" ht="18.75" customHeight="1">
      <c r="A45" s="966" t="s">
        <v>982</v>
      </c>
      <c r="B45" s="967">
        <v>22500</v>
      </c>
      <c r="C45" s="967">
        <v>32800</v>
      </c>
      <c r="D45" s="967">
        <f t="shared" si="0"/>
        <v>10300</v>
      </c>
    </row>
    <row r="46" spans="1:4" ht="18.75" customHeight="1">
      <c r="A46" s="966" t="s">
        <v>958</v>
      </c>
      <c r="B46" s="967">
        <v>1000</v>
      </c>
      <c r="C46" s="967">
        <v>2500</v>
      </c>
      <c r="D46" s="967">
        <f t="shared" si="0"/>
        <v>1500</v>
      </c>
    </row>
    <row r="47" spans="1:4" ht="18.75" customHeight="1">
      <c r="A47" s="81" t="s">
        <v>1141</v>
      </c>
      <c r="B47" s="967">
        <v>400</v>
      </c>
      <c r="C47" s="967">
        <v>400</v>
      </c>
      <c r="D47" s="967">
        <f t="shared" si="0"/>
        <v>0</v>
      </c>
    </row>
    <row r="48" spans="1:4" ht="18.75" customHeight="1">
      <c r="A48" s="81" t="s">
        <v>959</v>
      </c>
      <c r="B48" s="967">
        <v>500</v>
      </c>
      <c r="C48" s="967">
        <v>500</v>
      </c>
      <c r="D48" s="967">
        <f t="shared" si="0"/>
        <v>0</v>
      </c>
    </row>
    <row r="49" spans="1:4" ht="18.75" customHeight="1">
      <c r="A49" s="81" t="s">
        <v>983</v>
      </c>
      <c r="B49" s="967">
        <v>1000</v>
      </c>
      <c r="C49" s="967">
        <v>1000</v>
      </c>
      <c r="D49" s="967">
        <f t="shared" si="0"/>
        <v>0</v>
      </c>
    </row>
    <row r="50" spans="1:4" ht="18.75" customHeight="1">
      <c r="A50" s="81" t="s">
        <v>1142</v>
      </c>
      <c r="B50" s="967">
        <v>2000</v>
      </c>
      <c r="C50" s="967">
        <v>900</v>
      </c>
      <c r="D50" s="967">
        <f t="shared" si="0"/>
        <v>-1100</v>
      </c>
    </row>
    <row r="51" spans="1:4" ht="18.75" customHeight="1">
      <c r="A51" s="81" t="s">
        <v>1143</v>
      </c>
      <c r="B51" s="967">
        <v>10000</v>
      </c>
      <c r="C51" s="967">
        <v>0</v>
      </c>
      <c r="D51" s="967">
        <f t="shared" si="0"/>
        <v>-10000</v>
      </c>
    </row>
    <row r="52" spans="1:4" ht="18.75" customHeight="1">
      <c r="A52" s="81" t="s">
        <v>1144</v>
      </c>
      <c r="B52" s="967">
        <v>2000</v>
      </c>
      <c r="C52" s="967">
        <v>0</v>
      </c>
      <c r="D52" s="967">
        <f t="shared" si="0"/>
        <v>-2000</v>
      </c>
    </row>
    <row r="53" spans="1:4" ht="18.75" customHeight="1">
      <c r="A53" s="81" t="s">
        <v>1145</v>
      </c>
      <c r="B53" s="967">
        <v>300</v>
      </c>
      <c r="C53" s="967">
        <v>175</v>
      </c>
      <c r="D53" s="967">
        <f t="shared" si="0"/>
        <v>-125</v>
      </c>
    </row>
    <row r="54" spans="1:4" ht="18.75" customHeight="1">
      <c r="A54" s="81" t="s">
        <v>960</v>
      </c>
      <c r="B54" s="967">
        <v>2500</v>
      </c>
      <c r="C54" s="967">
        <v>2700</v>
      </c>
      <c r="D54" s="967">
        <f t="shared" si="0"/>
        <v>200</v>
      </c>
    </row>
    <row r="55" spans="1:4" ht="18.75" customHeight="1">
      <c r="A55" s="479"/>
      <c r="B55" s="967"/>
      <c r="C55" s="967"/>
      <c r="D55" s="107"/>
    </row>
    <row r="56" spans="1:4" ht="18.75" customHeight="1">
      <c r="A56" s="479" t="s">
        <v>545</v>
      </c>
      <c r="B56" s="967">
        <f>SUM(B36:B55)</f>
        <v>55730</v>
      </c>
      <c r="C56" s="968">
        <f>SUM(C36:C55)</f>
        <v>53780</v>
      </c>
      <c r="D56" s="967">
        <f>SUM(D36:D55)</f>
        <v>-1950</v>
      </c>
    </row>
  </sheetData>
  <phoneticPr fontId="30" type="noConversion"/>
  <printOptions horizontalCentered="1"/>
  <pageMargins left="0.75" right="0.5" top="1" bottom="1" header="0.5" footer="0.5"/>
  <pageSetup orientation="portrait" r:id="rId1"/>
  <headerFooter alignWithMargins="0">
    <oddHeader>&amp;LCAT 634&amp;Rpage &amp;P / &amp;N</oddHeader>
    <oddFooter>&amp;L&amp;Z&amp;F, 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RowHeight="18.75" customHeight="1"/>
  <cols>
    <col min="1" max="1" width="44.28515625" style="3" customWidth="1"/>
    <col min="2" max="2" width="10.85546875" style="4" customWidth="1"/>
    <col min="3" max="3" width="10.85546875" style="1" customWidth="1"/>
    <col min="4" max="4" width="12.28515625" style="1" customWidth="1"/>
    <col min="5" max="16384" width="9.140625" style="1"/>
  </cols>
  <sheetData>
    <row r="1" spans="1:4" s="2" customFormat="1" ht="21.75" customHeight="1">
      <c r="A1" s="328" t="s">
        <v>512</v>
      </c>
      <c r="B1" s="378"/>
      <c r="C1" s="377"/>
      <c r="D1" s="377"/>
    </row>
    <row r="2" spans="1:4" ht="18.75" customHeight="1">
      <c r="A2" s="114"/>
      <c r="B2" s="173"/>
      <c r="C2" s="95"/>
      <c r="D2" s="95"/>
    </row>
    <row r="3" spans="1:4" s="2" customFormat="1" ht="18.75" customHeight="1">
      <c r="A3" s="165" t="s">
        <v>547</v>
      </c>
      <c r="B3" s="510">
        <v>2006</v>
      </c>
      <c r="C3" s="510">
        <v>2007</v>
      </c>
      <c r="D3" s="510">
        <v>2008</v>
      </c>
    </row>
    <row r="4" spans="1:4" s="9" customFormat="1" ht="18.75" customHeight="1">
      <c r="A4" s="512"/>
      <c r="B4" s="1054" t="s">
        <v>513</v>
      </c>
      <c r="C4" s="1055"/>
      <c r="D4" s="594"/>
    </row>
    <row r="5" spans="1:4" s="2" customFormat="1" ht="18.75" customHeight="1">
      <c r="A5" s="246" t="s">
        <v>971</v>
      </c>
      <c r="B5" s="1056"/>
      <c r="C5" s="1057"/>
      <c r="D5" s="221">
        <v>6900</v>
      </c>
    </row>
    <row r="6" spans="1:4" ht="18.75" customHeight="1">
      <c r="A6" s="246" t="s">
        <v>972</v>
      </c>
      <c r="B6" s="1056"/>
      <c r="C6" s="1057"/>
      <c r="D6" s="221">
        <v>2000</v>
      </c>
    </row>
    <row r="7" spans="1:4" ht="18.75" customHeight="1">
      <c r="A7" s="246" t="s">
        <v>973</v>
      </c>
      <c r="B7" s="1056"/>
      <c r="C7" s="1057"/>
      <c r="D7" s="221">
        <v>2375</v>
      </c>
    </row>
    <row r="8" spans="1:4" ht="18.75" customHeight="1">
      <c r="A8" s="246" t="s">
        <v>974</v>
      </c>
      <c r="B8" s="1056"/>
      <c r="C8" s="1057"/>
      <c r="D8" s="221">
        <v>2000</v>
      </c>
    </row>
    <row r="9" spans="1:4" ht="18.75" customHeight="1">
      <c r="A9" s="246" t="s">
        <v>975</v>
      </c>
      <c r="B9" s="1056"/>
      <c r="C9" s="1057"/>
      <c r="D9" s="221">
        <v>525</v>
      </c>
    </row>
    <row r="10" spans="1:4" ht="18.75" customHeight="1">
      <c r="A10" s="246" t="s">
        <v>976</v>
      </c>
      <c r="B10" s="1056"/>
      <c r="C10" s="1057"/>
      <c r="D10" s="221">
        <v>300</v>
      </c>
    </row>
    <row r="11" spans="1:4" ht="18.75" customHeight="1">
      <c r="A11" s="993" t="s">
        <v>1167</v>
      </c>
      <c r="B11" s="1056"/>
      <c r="C11" s="1057"/>
      <c r="D11" s="449">
        <v>-3600</v>
      </c>
    </row>
    <row r="12" spans="1:4" ht="18.75" customHeight="1">
      <c r="A12" s="993" t="s">
        <v>1157</v>
      </c>
      <c r="B12" s="1056"/>
      <c r="C12" s="1057"/>
      <c r="D12" s="449">
        <v>9580</v>
      </c>
    </row>
    <row r="13" spans="1:4" s="2" customFormat="1" ht="18.75" customHeight="1">
      <c r="A13" s="246"/>
      <c r="B13" s="1056"/>
      <c r="C13" s="1057"/>
      <c r="D13" s="555"/>
    </row>
    <row r="14" spans="1:4" s="2" customFormat="1" ht="18.75" customHeight="1" thickBot="1">
      <c r="A14" s="246"/>
      <c r="B14" s="1056"/>
      <c r="C14" s="1057"/>
      <c r="D14" s="555"/>
    </row>
    <row r="15" spans="1:4" ht="18.75" customHeight="1" thickTop="1">
      <c r="A15" s="515" t="s">
        <v>545</v>
      </c>
      <c r="B15" s="380">
        <f>SUM(B4:B14)</f>
        <v>0</v>
      </c>
      <c r="C15" s="380">
        <f>SUM(C4:C14)</f>
        <v>0</v>
      </c>
      <c r="D15" s="302">
        <f>SUM(D4:D14)</f>
        <v>20080</v>
      </c>
    </row>
    <row r="16" spans="1:4" ht="18.75" customHeight="1">
      <c r="A16" s="588"/>
      <c r="B16" s="588"/>
      <c r="C16" s="478"/>
      <c r="D16" s="478"/>
    </row>
    <row r="17" spans="1:4" ht="18.75" customHeight="1">
      <c r="A17" s="537" t="s">
        <v>1147</v>
      </c>
      <c r="B17" s="663">
        <v>2375</v>
      </c>
      <c r="C17" s="1058" t="s">
        <v>1150</v>
      </c>
    </row>
    <row r="18" spans="1:4" ht="18.75" customHeight="1">
      <c r="A18" s="537" t="s">
        <v>976</v>
      </c>
      <c r="B18" s="663">
        <v>300</v>
      </c>
      <c r="C18" s="1058"/>
    </row>
    <row r="19" spans="1:4" ht="18.75" customHeight="1">
      <c r="A19" s="537" t="s">
        <v>1148</v>
      </c>
      <c r="B19" s="663">
        <v>6900</v>
      </c>
      <c r="C19" s="1058"/>
    </row>
    <row r="20" spans="1:4" ht="18.75" customHeight="1">
      <c r="A20" s="537" t="s">
        <v>975</v>
      </c>
      <c r="B20" s="663">
        <v>525</v>
      </c>
      <c r="C20" s="1058"/>
      <c r="D20" s="1" t="s">
        <v>1149</v>
      </c>
    </row>
    <row r="21" spans="1:4" ht="18.75" customHeight="1">
      <c r="A21" s="537" t="s">
        <v>974</v>
      </c>
      <c r="B21" s="663">
        <v>2000</v>
      </c>
      <c r="C21" s="1058"/>
    </row>
    <row r="22" spans="1:4" ht="18.75" customHeight="1">
      <c r="A22" s="537" t="s">
        <v>972</v>
      </c>
      <c r="B22" s="663">
        <v>2000</v>
      </c>
      <c r="C22" s="1058"/>
    </row>
    <row r="23" spans="1:4" ht="18.75" customHeight="1">
      <c r="A23" s="537" t="s">
        <v>533</v>
      </c>
      <c r="B23" s="972">
        <v>14100</v>
      </c>
      <c r="C23" s="1058"/>
    </row>
    <row r="24" spans="1:4" ht="18.75" customHeight="1">
      <c r="A24" s="969" t="s">
        <v>1151</v>
      </c>
      <c r="B24" s="537"/>
    </row>
    <row r="25" spans="1:4" ht="18.75" customHeight="1">
      <c r="A25" s="537" t="s">
        <v>1152</v>
      </c>
      <c r="B25" s="970">
        <v>2000</v>
      </c>
    </row>
    <row r="26" spans="1:4" ht="18.75" customHeight="1">
      <c r="A26" s="537" t="s">
        <v>1153</v>
      </c>
      <c r="B26" s="970">
        <v>4530</v>
      </c>
    </row>
    <row r="27" spans="1:4" ht="18.75" customHeight="1">
      <c r="A27" s="81" t="s">
        <v>974</v>
      </c>
      <c r="B27" s="108">
        <v>1000</v>
      </c>
    </row>
    <row r="28" spans="1:4" ht="18.75" customHeight="1">
      <c r="A28" s="81" t="s">
        <v>1154</v>
      </c>
      <c r="B28" s="108">
        <v>1500</v>
      </c>
    </row>
    <row r="29" spans="1:4" ht="18.75" customHeight="1">
      <c r="A29" s="81" t="s">
        <v>1155</v>
      </c>
      <c r="B29" s="108">
        <v>550</v>
      </c>
    </row>
    <row r="30" spans="1:4" ht="18.75" customHeight="1">
      <c r="A30" s="971" t="s">
        <v>1156</v>
      </c>
      <c r="B30" s="973">
        <f>SUM(B25:B29)</f>
        <v>9580</v>
      </c>
    </row>
  </sheetData>
  <mergeCells count="2">
    <mergeCell ref="B4:C14"/>
    <mergeCell ref="C17:C23"/>
  </mergeCells>
  <phoneticPr fontId="30" type="noConversion"/>
  <printOptions horizontalCentered="1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41.28515625" customWidth="1"/>
    <col min="2" max="2" width="11.5703125" customWidth="1"/>
    <col min="3" max="3" width="14" customWidth="1"/>
    <col min="4" max="4" width="14.5703125" customWidth="1"/>
    <col min="5" max="5" width="11.140625" bestFit="1" customWidth="1"/>
  </cols>
  <sheetData>
    <row r="1" spans="1:5" ht="15.75">
      <c r="A1" s="328" t="s">
        <v>831</v>
      </c>
      <c r="B1" s="378"/>
      <c r="C1" s="377"/>
      <c r="D1" s="377"/>
    </row>
    <row r="2" spans="1:5" ht="12.75" customHeight="1">
      <c r="A2" s="114"/>
      <c r="B2" s="173"/>
      <c r="C2" s="95"/>
      <c r="D2" s="95"/>
    </row>
    <row r="3" spans="1:5" ht="15.75">
      <c r="A3" s="115" t="s">
        <v>547</v>
      </c>
      <c r="B3" s="161">
        <v>2006</v>
      </c>
      <c r="C3" s="161">
        <v>2007</v>
      </c>
      <c r="D3" s="161">
        <v>2008</v>
      </c>
    </row>
    <row r="4" spans="1:5" ht="7.5" customHeight="1">
      <c r="A4" s="115"/>
      <c r="B4" s="161"/>
      <c r="C4" s="161"/>
      <c r="D4" s="161"/>
    </row>
    <row r="5" spans="1:5" ht="15.75">
      <c r="A5" s="993" t="s">
        <v>1180</v>
      </c>
      <c r="B5" s="1019"/>
      <c r="C5" s="1019"/>
      <c r="D5" s="994">
        <v>-48999.95</v>
      </c>
    </row>
    <row r="6" spans="1:5" ht="5.25" customHeight="1">
      <c r="A6" s="116"/>
      <c r="B6" s="174"/>
      <c r="C6" s="244"/>
      <c r="D6" s="402"/>
    </row>
    <row r="7" spans="1:5" ht="20.100000000000001" customHeight="1">
      <c r="A7" s="181" t="s">
        <v>198</v>
      </c>
      <c r="B7" s="1059">
        <v>4725</v>
      </c>
      <c r="C7" s="1059">
        <v>4590</v>
      </c>
      <c r="D7" s="256">
        <v>8615</v>
      </c>
      <c r="E7" s="1061"/>
    </row>
    <row r="8" spans="1:5" ht="20.100000000000001" customHeight="1">
      <c r="A8" s="181" t="s">
        <v>977</v>
      </c>
      <c r="B8" s="1060"/>
      <c r="C8" s="1060"/>
      <c r="D8" s="256">
        <v>3545</v>
      </c>
      <c r="E8" s="1061"/>
    </row>
    <row r="9" spans="1:5" ht="20.100000000000001" customHeight="1">
      <c r="A9" s="181" t="s">
        <v>177</v>
      </c>
      <c r="B9" s="256"/>
      <c r="C9" s="256">
        <v>2700</v>
      </c>
      <c r="D9" s="256">
        <v>3500</v>
      </c>
      <c r="E9" s="454"/>
    </row>
    <row r="10" spans="1:5" ht="20.100000000000001" customHeight="1">
      <c r="A10" s="257" t="s">
        <v>197</v>
      </c>
      <c r="B10" s="258">
        <v>47952</v>
      </c>
      <c r="C10" s="259">
        <v>63388</v>
      </c>
      <c r="D10" s="267">
        <v>119514.58</v>
      </c>
      <c r="E10" s="403"/>
    </row>
    <row r="11" spans="1:5" ht="20.100000000000001" customHeight="1">
      <c r="A11" s="257" t="s">
        <v>66</v>
      </c>
      <c r="B11" s="258">
        <v>0</v>
      </c>
      <c r="C11" s="259">
        <v>11954</v>
      </c>
      <c r="D11" s="259">
        <v>0</v>
      </c>
      <c r="E11" s="403"/>
    </row>
    <row r="12" spans="1:5" ht="20.100000000000001" customHeight="1">
      <c r="A12" s="260" t="s">
        <v>202</v>
      </c>
      <c r="B12" s="259">
        <v>125</v>
      </c>
      <c r="C12" s="261">
        <v>190</v>
      </c>
      <c r="D12" s="261">
        <v>0</v>
      </c>
      <c r="E12" s="403"/>
    </row>
    <row r="13" spans="1:5" ht="20.100000000000001" customHeight="1">
      <c r="A13" s="257" t="s">
        <v>203</v>
      </c>
      <c r="B13" s="258">
        <v>1200</v>
      </c>
      <c r="C13" s="261">
        <v>1000</v>
      </c>
      <c r="D13" s="261">
        <v>0</v>
      </c>
      <c r="E13" s="403"/>
    </row>
    <row r="14" spans="1:5" ht="20.100000000000001" customHeight="1">
      <c r="A14" s="262" t="s">
        <v>621</v>
      </c>
      <c r="B14" s="263">
        <v>480</v>
      </c>
      <c r="C14" s="261">
        <v>480</v>
      </c>
      <c r="D14" s="261">
        <v>480</v>
      </c>
      <c r="E14" s="403"/>
    </row>
    <row r="15" spans="1:5" ht="20.100000000000001" customHeight="1">
      <c r="A15" s="262" t="s">
        <v>67</v>
      </c>
      <c r="B15" s="263">
        <v>4236</v>
      </c>
      <c r="C15" s="261">
        <v>5282</v>
      </c>
      <c r="D15" s="261">
        <v>5940</v>
      </c>
      <c r="E15" s="403"/>
    </row>
    <row r="16" spans="1:5" ht="20.100000000000001" customHeight="1">
      <c r="A16" s="262" t="s">
        <v>63</v>
      </c>
      <c r="B16" s="263"/>
      <c r="C16" s="261">
        <v>706</v>
      </c>
      <c r="D16" s="261">
        <v>0</v>
      </c>
      <c r="E16" s="403"/>
    </row>
    <row r="17" spans="1:6" ht="20.100000000000001" customHeight="1">
      <c r="A17" s="262" t="s">
        <v>62</v>
      </c>
      <c r="B17" s="263">
        <v>0</v>
      </c>
      <c r="C17" s="261">
        <v>250</v>
      </c>
      <c r="D17" s="261">
        <v>325</v>
      </c>
      <c r="E17" s="403"/>
    </row>
    <row r="18" spans="1:6" ht="20.100000000000001" customHeight="1">
      <c r="A18" s="257" t="s">
        <v>832</v>
      </c>
      <c r="B18" s="258">
        <v>1200</v>
      </c>
      <c r="C18" s="259">
        <v>0</v>
      </c>
      <c r="D18" s="259"/>
      <c r="E18" s="403"/>
    </row>
    <row r="19" spans="1:6" ht="20.100000000000001" customHeight="1">
      <c r="A19" s="181" t="s">
        <v>978</v>
      </c>
      <c r="B19" s="256">
        <v>20604</v>
      </c>
      <c r="C19" s="256">
        <v>26889</v>
      </c>
      <c r="D19" s="256">
        <v>27412.26</v>
      </c>
      <c r="E19" s="409" t="s">
        <v>594</v>
      </c>
    </row>
    <row r="20" spans="1:6" ht="20.100000000000001" customHeight="1">
      <c r="A20" s="181" t="s">
        <v>979</v>
      </c>
      <c r="B20" s="256">
        <v>111225</v>
      </c>
      <c r="C20" s="256">
        <v>136395</v>
      </c>
      <c r="D20" s="256">
        <v>150422</v>
      </c>
      <c r="E20" s="409" t="s">
        <v>595</v>
      </c>
    </row>
    <row r="21" spans="1:6" ht="20.100000000000001" customHeight="1">
      <c r="A21" s="260" t="s">
        <v>646</v>
      </c>
      <c r="B21" s="264">
        <v>-22761</v>
      </c>
      <c r="C21" s="410" t="s">
        <v>824</v>
      </c>
      <c r="D21" s="804" t="s">
        <v>824</v>
      </c>
      <c r="E21" s="455"/>
    </row>
    <row r="22" spans="1:6" ht="20.100000000000001" customHeight="1">
      <c r="A22" s="262" t="s">
        <v>542</v>
      </c>
      <c r="B22" s="265">
        <v>500</v>
      </c>
      <c r="C22" s="256">
        <v>200</v>
      </c>
      <c r="D22" s="256">
        <v>200</v>
      </c>
      <c r="E22" s="455"/>
    </row>
    <row r="23" spans="1:6" ht="20.100000000000001" customHeight="1">
      <c r="A23" s="262" t="s">
        <v>799</v>
      </c>
      <c r="B23" s="265">
        <v>3998</v>
      </c>
      <c r="C23" s="256">
        <v>2700</v>
      </c>
      <c r="D23" s="256">
        <v>2000</v>
      </c>
      <c r="E23" s="455"/>
    </row>
    <row r="24" spans="1:6" ht="20.100000000000001" customHeight="1">
      <c r="A24" s="262" t="s">
        <v>706</v>
      </c>
      <c r="B24" s="263">
        <v>82752</v>
      </c>
      <c r="C24" s="256">
        <v>120972</v>
      </c>
      <c r="D24" s="256">
        <v>124331.04</v>
      </c>
      <c r="E24" s="456"/>
      <c r="F24" s="22"/>
    </row>
    <row r="25" spans="1:6" ht="20.100000000000001" customHeight="1">
      <c r="A25" s="181" t="s">
        <v>200</v>
      </c>
      <c r="B25" s="256">
        <v>1960</v>
      </c>
      <c r="C25" s="266">
        <v>2744</v>
      </c>
      <c r="D25" s="266">
        <v>3304</v>
      </c>
      <c r="E25" s="407" t="s">
        <v>93</v>
      </c>
      <c r="F25" s="22"/>
    </row>
    <row r="26" spans="1:6" ht="20.100000000000001" customHeight="1">
      <c r="A26" s="181" t="s">
        <v>201</v>
      </c>
      <c r="B26" s="256">
        <v>8505</v>
      </c>
      <c r="C26" s="266">
        <v>11907</v>
      </c>
      <c r="D26" s="266">
        <v>14337</v>
      </c>
      <c r="E26" s="407" t="s">
        <v>94</v>
      </c>
      <c r="F26" s="22"/>
    </row>
    <row r="27" spans="1:6" ht="20.100000000000001" customHeight="1">
      <c r="A27" s="181" t="s">
        <v>531</v>
      </c>
      <c r="B27" s="267">
        <v>9000</v>
      </c>
      <c r="C27" s="266">
        <v>25800</v>
      </c>
      <c r="D27" s="266">
        <v>26000</v>
      </c>
      <c r="E27" s="407"/>
      <c r="F27" s="22"/>
    </row>
    <row r="28" spans="1:6" ht="20.100000000000001" customHeight="1">
      <c r="A28" s="181" t="s">
        <v>709</v>
      </c>
      <c r="B28" s="267">
        <v>944</v>
      </c>
      <c r="C28" s="268">
        <v>978</v>
      </c>
      <c r="D28" s="268">
        <v>1083</v>
      </c>
      <c r="E28" s="408"/>
      <c r="F28" s="22"/>
    </row>
    <row r="29" spans="1:6" ht="20.100000000000001" customHeight="1">
      <c r="A29" s="181" t="s">
        <v>708</v>
      </c>
      <c r="B29" s="267">
        <v>15855</v>
      </c>
      <c r="C29" s="268">
        <v>28131</v>
      </c>
      <c r="D29" s="268">
        <v>29907</v>
      </c>
      <c r="E29" s="408"/>
      <c r="F29" s="22"/>
    </row>
    <row r="30" spans="1:6" ht="20.100000000000001" customHeight="1">
      <c r="A30" s="181" t="s">
        <v>176</v>
      </c>
      <c r="B30" s="401"/>
      <c r="C30" s="269"/>
      <c r="D30" s="269">
        <v>1482</v>
      </c>
      <c r="E30" s="408"/>
      <c r="F30" s="22"/>
    </row>
    <row r="31" spans="1:6" ht="20.100000000000001" customHeight="1">
      <c r="A31" s="181" t="s">
        <v>82</v>
      </c>
      <c r="B31" s="259"/>
      <c r="C31" s="268">
        <v>4625</v>
      </c>
      <c r="D31" s="268"/>
      <c r="E31" s="407"/>
      <c r="F31" s="22"/>
    </row>
    <row r="32" spans="1:6" ht="20.100000000000001" customHeight="1">
      <c r="A32" s="1032" t="s">
        <v>1158</v>
      </c>
      <c r="B32" s="1033"/>
      <c r="C32" s="1034"/>
      <c r="D32" s="1034">
        <v>-9564.0499999999993</v>
      </c>
      <c r="E32" s="407"/>
      <c r="F32" s="22"/>
    </row>
    <row r="33" spans="1:5" ht="20.100000000000001" customHeight="1">
      <c r="A33" s="974" t="s">
        <v>617</v>
      </c>
      <c r="B33" s="975">
        <f>SUM(B6:B31)</f>
        <v>292500</v>
      </c>
      <c r="C33" s="975">
        <f>SUM(C6:C31)</f>
        <v>451881</v>
      </c>
      <c r="D33" s="976">
        <f>SUM(D4:D32)</f>
        <v>463833.88</v>
      </c>
      <c r="E33" s="448"/>
    </row>
    <row r="34" spans="1:5" ht="10.5" customHeight="1">
      <c r="A34" s="270"/>
      <c r="B34" s="104"/>
      <c r="C34" s="104"/>
      <c r="D34" s="104"/>
    </row>
    <row r="35" spans="1:5">
      <c r="A35" s="104" t="s">
        <v>65</v>
      </c>
    </row>
    <row r="36" spans="1:5">
      <c r="A36" t="s">
        <v>61</v>
      </c>
    </row>
    <row r="37" spans="1:5">
      <c r="A37" t="s">
        <v>205</v>
      </c>
    </row>
    <row r="38" spans="1:5" ht="15.75" customHeight="1">
      <c r="A38" s="631" t="s">
        <v>199</v>
      </c>
      <c r="B38" s="631"/>
      <c r="C38" s="631"/>
      <c r="D38" s="631"/>
    </row>
  </sheetData>
  <mergeCells count="3">
    <mergeCell ref="B7:B8"/>
    <mergeCell ref="C7:C8"/>
    <mergeCell ref="E7:E8"/>
  </mergeCells>
  <phoneticPr fontId="30" type="noConversion"/>
  <pageMargins left="0.75" right="0.5" top="1" bottom="1" header="0.5" footer="0.5"/>
  <pageSetup orientation="portrait" r:id="rId1"/>
  <headerFooter alignWithMargins="0">
    <oddFooter>&amp;L&amp;Z&amp;F, 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1.7109375" style="104" customWidth="1"/>
    <col min="2" max="2" width="6.85546875" style="104" customWidth="1"/>
    <col min="3" max="3" width="9.42578125" style="104" customWidth="1"/>
    <col min="4" max="4" width="6" style="104" customWidth="1"/>
    <col min="5" max="5" width="10.7109375" style="104" customWidth="1"/>
    <col min="6" max="6" width="9.28515625" style="104" customWidth="1"/>
    <col min="7" max="7" width="13" style="104" customWidth="1"/>
    <col min="8" max="8" width="9.5703125" style="104" customWidth="1"/>
    <col min="9" max="9" width="14.140625" style="104" customWidth="1"/>
    <col min="10" max="10" width="10.7109375" style="104" customWidth="1"/>
    <col min="11" max="11" width="13.140625" style="104" customWidth="1"/>
    <col min="12" max="12" width="6.5703125" style="104" customWidth="1"/>
    <col min="13" max="16384" width="9.140625" style="104"/>
  </cols>
  <sheetData>
    <row r="1" spans="1:12" ht="18.75" customHeight="1">
      <c r="A1" s="681" t="s">
        <v>206</v>
      </c>
      <c r="B1" s="457" t="s">
        <v>207</v>
      </c>
      <c r="C1" s="457" t="s">
        <v>208</v>
      </c>
      <c r="D1" s="457" t="s">
        <v>209</v>
      </c>
      <c r="E1" s="457" t="s">
        <v>210</v>
      </c>
      <c r="F1" s="457" t="s">
        <v>211</v>
      </c>
      <c r="G1" s="457" t="s">
        <v>212</v>
      </c>
      <c r="H1" s="457" t="s">
        <v>213</v>
      </c>
      <c r="I1" s="457" t="s">
        <v>214</v>
      </c>
      <c r="J1" s="457" t="s">
        <v>215</v>
      </c>
      <c r="K1" s="472" t="s">
        <v>315</v>
      </c>
      <c r="L1" s="457" t="s">
        <v>316</v>
      </c>
    </row>
    <row r="2" spans="1:12" ht="18.75" customHeight="1">
      <c r="A2" s="583" t="s">
        <v>216</v>
      </c>
      <c r="B2" s="465">
        <v>3</v>
      </c>
      <c r="C2" s="458">
        <v>17.079999999999998</v>
      </c>
      <c r="D2" s="465">
        <v>26</v>
      </c>
      <c r="E2" s="458">
        <f>106*C2*D2</f>
        <v>47072.479999999996</v>
      </c>
      <c r="F2" s="458">
        <f>9*C2*D2</f>
        <v>3996.7199999999993</v>
      </c>
      <c r="G2" s="458">
        <f>E2+F2</f>
        <v>51069.2</v>
      </c>
      <c r="H2" s="465">
        <v>2280</v>
      </c>
      <c r="I2" s="458">
        <f>G2+H2</f>
        <v>53349.2</v>
      </c>
      <c r="J2" s="682">
        <v>38299</v>
      </c>
      <c r="K2" s="465" t="s">
        <v>217</v>
      </c>
      <c r="L2" s="683">
        <v>0.6</v>
      </c>
    </row>
    <row r="3" spans="1:12" ht="18.75" customHeight="1">
      <c r="A3" s="131" t="s">
        <v>218</v>
      </c>
      <c r="B3" s="336">
        <v>7</v>
      </c>
      <c r="C3" s="459">
        <v>17.48</v>
      </c>
      <c r="D3" s="336">
        <v>26</v>
      </c>
      <c r="E3" s="459">
        <f t="shared" ref="E3:E23" si="0">106*C3*D3</f>
        <v>48174.880000000005</v>
      </c>
      <c r="F3" s="459">
        <f t="shared" ref="F3:F23" si="1">9*C3*D3</f>
        <v>4090.3199999999997</v>
      </c>
      <c r="G3" s="459">
        <f t="shared" ref="G3:G23" si="2">E3+F3</f>
        <v>52265.200000000004</v>
      </c>
      <c r="H3" s="336">
        <v>2280</v>
      </c>
      <c r="I3" s="983">
        <v>27271.200000000001</v>
      </c>
      <c r="J3" s="684">
        <v>37009</v>
      </c>
      <c r="K3" s="336" t="s">
        <v>219</v>
      </c>
      <c r="L3" s="132">
        <v>1</v>
      </c>
    </row>
    <row r="4" spans="1:12" ht="18.75" customHeight="1">
      <c r="A4" s="91" t="s">
        <v>220</v>
      </c>
      <c r="B4" s="584">
        <v>4</v>
      </c>
      <c r="C4" s="464">
        <v>17.18</v>
      </c>
      <c r="D4" s="584">
        <v>26</v>
      </c>
      <c r="E4" s="464">
        <f t="shared" si="0"/>
        <v>47348.08</v>
      </c>
      <c r="F4" s="464">
        <f t="shared" si="1"/>
        <v>4020.12</v>
      </c>
      <c r="G4" s="464">
        <f t="shared" si="2"/>
        <v>51368.200000000004</v>
      </c>
      <c r="H4" s="584">
        <v>3180</v>
      </c>
      <c r="I4" s="464">
        <f t="shared" ref="I4:I23" si="3">G4+H4</f>
        <v>54548.200000000004</v>
      </c>
      <c r="J4" s="690">
        <v>37878</v>
      </c>
      <c r="K4" s="584" t="s">
        <v>221</v>
      </c>
      <c r="L4" s="691">
        <v>0.7</v>
      </c>
    </row>
    <row r="5" spans="1:12" ht="18.75" customHeight="1">
      <c r="A5" s="686" t="s">
        <v>222</v>
      </c>
      <c r="B5" s="687">
        <v>7</v>
      </c>
      <c r="C5" s="463">
        <v>15.7</v>
      </c>
      <c r="D5" s="687">
        <v>26</v>
      </c>
      <c r="E5" s="458">
        <f t="shared" si="0"/>
        <v>43269.2</v>
      </c>
      <c r="F5" s="458">
        <f t="shared" si="1"/>
        <v>3673.7999999999997</v>
      </c>
      <c r="G5" s="458">
        <f t="shared" si="2"/>
        <v>46943</v>
      </c>
      <c r="H5" s="465">
        <v>3480</v>
      </c>
      <c r="I5" s="458">
        <f t="shared" si="3"/>
        <v>50423</v>
      </c>
      <c r="J5" s="688">
        <v>36825</v>
      </c>
      <c r="K5" s="687" t="s">
        <v>223</v>
      </c>
      <c r="L5" s="689">
        <v>1</v>
      </c>
    </row>
    <row r="6" spans="1:12" ht="18.75" customHeight="1">
      <c r="A6" s="583" t="s">
        <v>224</v>
      </c>
      <c r="B6" s="465">
        <v>7</v>
      </c>
      <c r="C6" s="458">
        <v>15.7</v>
      </c>
      <c r="D6" s="465">
        <v>26</v>
      </c>
      <c r="E6" s="458">
        <f t="shared" si="0"/>
        <v>43269.2</v>
      </c>
      <c r="F6" s="458">
        <f t="shared" si="1"/>
        <v>3673.7999999999997</v>
      </c>
      <c r="G6" s="458">
        <f t="shared" si="2"/>
        <v>46943</v>
      </c>
      <c r="H6" s="465">
        <v>1500</v>
      </c>
      <c r="I6" s="458">
        <f t="shared" si="3"/>
        <v>48443</v>
      </c>
      <c r="J6" s="682">
        <v>36797</v>
      </c>
      <c r="K6" s="465" t="s">
        <v>225</v>
      </c>
      <c r="L6" s="683">
        <v>1</v>
      </c>
    </row>
    <row r="7" spans="1:12" ht="18.75" customHeight="1">
      <c r="A7" s="131" t="s">
        <v>226</v>
      </c>
      <c r="B7" s="336">
        <v>4</v>
      </c>
      <c r="C7" s="459">
        <v>15.4</v>
      </c>
      <c r="D7" s="336">
        <v>26</v>
      </c>
      <c r="E7" s="459">
        <f t="shared" si="0"/>
        <v>42442.400000000001</v>
      </c>
      <c r="F7" s="459">
        <f t="shared" si="1"/>
        <v>3603.6</v>
      </c>
      <c r="G7" s="459">
        <f t="shared" si="2"/>
        <v>46046</v>
      </c>
      <c r="H7" s="336">
        <v>0</v>
      </c>
      <c r="I7" s="459">
        <f t="shared" si="3"/>
        <v>46046</v>
      </c>
      <c r="J7" s="684">
        <v>37885</v>
      </c>
      <c r="K7" s="336" t="s">
        <v>221</v>
      </c>
      <c r="L7" s="132">
        <v>0.7</v>
      </c>
    </row>
    <row r="8" spans="1:12" ht="18.75" customHeight="1">
      <c r="A8" s="91" t="s">
        <v>227</v>
      </c>
      <c r="B8" s="584">
        <v>3</v>
      </c>
      <c r="C8" s="464">
        <v>15.3</v>
      </c>
      <c r="D8" s="584">
        <v>26</v>
      </c>
      <c r="E8" s="464">
        <f t="shared" si="0"/>
        <v>42166.8</v>
      </c>
      <c r="F8" s="464">
        <f t="shared" si="1"/>
        <v>3580.2000000000003</v>
      </c>
      <c r="G8" s="464">
        <f t="shared" si="2"/>
        <v>45747</v>
      </c>
      <c r="H8" s="584">
        <v>1080</v>
      </c>
      <c r="I8" s="464">
        <f t="shared" si="3"/>
        <v>46827</v>
      </c>
      <c r="J8" s="690">
        <v>38503</v>
      </c>
      <c r="K8" s="584" t="s">
        <v>228</v>
      </c>
      <c r="L8" s="691">
        <v>0.6</v>
      </c>
    </row>
    <row r="9" spans="1:12" ht="18.75" customHeight="1">
      <c r="A9" s="583" t="s">
        <v>229</v>
      </c>
      <c r="B9" s="465">
        <v>6</v>
      </c>
      <c r="C9" s="458">
        <v>14.54</v>
      </c>
      <c r="D9" s="465">
        <v>26</v>
      </c>
      <c r="E9" s="458">
        <f t="shared" si="0"/>
        <v>40072.239999999998</v>
      </c>
      <c r="F9" s="458">
        <f t="shared" si="1"/>
        <v>3402.3599999999997</v>
      </c>
      <c r="G9" s="458">
        <f t="shared" si="2"/>
        <v>43474.6</v>
      </c>
      <c r="H9" s="465">
        <v>600</v>
      </c>
      <c r="I9" s="458">
        <f t="shared" si="3"/>
        <v>44074.6</v>
      </c>
      <c r="J9" s="682">
        <v>37277</v>
      </c>
      <c r="K9" s="465" t="s">
        <v>230</v>
      </c>
      <c r="L9" s="683">
        <v>0.9</v>
      </c>
    </row>
    <row r="10" spans="1:12" ht="18.75" customHeight="1">
      <c r="A10" s="131" t="s">
        <v>231</v>
      </c>
      <c r="B10" s="336">
        <v>4</v>
      </c>
      <c r="C10" s="459">
        <v>14.34</v>
      </c>
      <c r="D10" s="336">
        <v>26</v>
      </c>
      <c r="E10" s="459">
        <f t="shared" si="0"/>
        <v>39521.040000000001</v>
      </c>
      <c r="F10" s="459">
        <f t="shared" si="1"/>
        <v>3355.56</v>
      </c>
      <c r="G10" s="459">
        <f t="shared" si="2"/>
        <v>42876.6</v>
      </c>
      <c r="H10" s="336">
        <v>0</v>
      </c>
      <c r="I10" s="459">
        <f t="shared" si="3"/>
        <v>42876.6</v>
      </c>
      <c r="J10" s="684">
        <v>38215</v>
      </c>
      <c r="K10" s="336" t="s">
        <v>232</v>
      </c>
      <c r="L10" s="132">
        <v>0.7</v>
      </c>
    </row>
    <row r="11" spans="1:12" ht="18.75" customHeight="1">
      <c r="A11" s="131" t="s">
        <v>233</v>
      </c>
      <c r="B11" s="336">
        <v>4</v>
      </c>
      <c r="C11" s="459">
        <v>14.34</v>
      </c>
      <c r="D11" s="336">
        <v>26</v>
      </c>
      <c r="E11" s="459">
        <f t="shared" si="0"/>
        <v>39521.040000000001</v>
      </c>
      <c r="F11" s="459">
        <f t="shared" si="1"/>
        <v>3355.56</v>
      </c>
      <c r="G11" s="459">
        <f t="shared" si="2"/>
        <v>42876.6</v>
      </c>
      <c r="H11" s="336">
        <v>1080</v>
      </c>
      <c r="I11" s="459">
        <f t="shared" si="3"/>
        <v>43956.6</v>
      </c>
      <c r="J11" s="684">
        <v>38062</v>
      </c>
      <c r="K11" s="336" t="s">
        <v>236</v>
      </c>
      <c r="L11" s="132">
        <v>0.7</v>
      </c>
    </row>
    <row r="12" spans="1:12" ht="18.75" customHeight="1">
      <c r="A12" s="131" t="s">
        <v>237</v>
      </c>
      <c r="B12" s="336">
        <v>3</v>
      </c>
      <c r="C12" s="459">
        <v>14.24</v>
      </c>
      <c r="D12" s="336">
        <v>26</v>
      </c>
      <c r="E12" s="459">
        <f t="shared" si="0"/>
        <v>39245.440000000002</v>
      </c>
      <c r="F12" s="459">
        <f t="shared" si="1"/>
        <v>3332.16</v>
      </c>
      <c r="G12" s="459">
        <f t="shared" si="2"/>
        <v>42577.600000000006</v>
      </c>
      <c r="H12" s="336">
        <v>1200</v>
      </c>
      <c r="I12" s="459">
        <f t="shared" si="3"/>
        <v>43777.600000000006</v>
      </c>
      <c r="J12" s="684">
        <v>38299</v>
      </c>
      <c r="K12" s="336" t="s">
        <v>217</v>
      </c>
      <c r="L12" s="132">
        <v>0.6</v>
      </c>
    </row>
    <row r="13" spans="1:12" ht="18.75" customHeight="1">
      <c r="A13" s="131" t="s">
        <v>238</v>
      </c>
      <c r="B13" s="336">
        <v>2</v>
      </c>
      <c r="C13" s="459">
        <v>14.09</v>
      </c>
      <c r="D13" s="336">
        <v>26</v>
      </c>
      <c r="E13" s="459">
        <f t="shared" si="0"/>
        <v>38832.04</v>
      </c>
      <c r="F13" s="459">
        <f t="shared" si="1"/>
        <v>3297.06</v>
      </c>
      <c r="G13" s="459">
        <f t="shared" si="2"/>
        <v>42129.1</v>
      </c>
      <c r="H13" s="336">
        <v>0</v>
      </c>
      <c r="I13" s="459">
        <f t="shared" si="3"/>
        <v>42129.1</v>
      </c>
      <c r="J13" s="684">
        <v>38628</v>
      </c>
      <c r="K13" s="336" t="s">
        <v>239</v>
      </c>
      <c r="L13" s="132">
        <v>0.45</v>
      </c>
    </row>
    <row r="14" spans="1:12" ht="18.75" customHeight="1">
      <c r="A14" s="91" t="s">
        <v>240</v>
      </c>
      <c r="B14" s="584">
        <v>2</v>
      </c>
      <c r="C14" s="464">
        <v>14.09</v>
      </c>
      <c r="D14" s="584">
        <v>26</v>
      </c>
      <c r="E14" s="464">
        <f t="shared" si="0"/>
        <v>38832.04</v>
      </c>
      <c r="F14" s="464">
        <f t="shared" si="1"/>
        <v>3297.06</v>
      </c>
      <c r="G14" s="464">
        <f t="shared" si="2"/>
        <v>42129.1</v>
      </c>
      <c r="H14" s="584">
        <v>360</v>
      </c>
      <c r="I14" s="464">
        <f t="shared" si="3"/>
        <v>42489.1</v>
      </c>
      <c r="J14" s="690">
        <v>38677</v>
      </c>
      <c r="K14" s="584" t="s">
        <v>241</v>
      </c>
      <c r="L14" s="691">
        <v>0.45</v>
      </c>
    </row>
    <row r="15" spans="1:12" ht="18.75" customHeight="1">
      <c r="A15" s="583" t="s">
        <v>242</v>
      </c>
      <c r="B15" s="465">
        <v>7</v>
      </c>
      <c r="C15" s="458">
        <v>12.68</v>
      </c>
      <c r="D15" s="465">
        <v>26</v>
      </c>
      <c r="E15" s="458">
        <f t="shared" si="0"/>
        <v>34946.080000000002</v>
      </c>
      <c r="F15" s="458">
        <f t="shared" si="1"/>
        <v>2967.12</v>
      </c>
      <c r="G15" s="458">
        <f t="shared" si="2"/>
        <v>37913.200000000004</v>
      </c>
      <c r="H15" s="465">
        <v>2160</v>
      </c>
      <c r="I15" s="458">
        <f t="shared" si="3"/>
        <v>40073.200000000004</v>
      </c>
      <c r="J15" s="682">
        <v>36878</v>
      </c>
      <c r="K15" s="465" t="s">
        <v>243</v>
      </c>
      <c r="L15" s="683">
        <v>1</v>
      </c>
    </row>
    <row r="16" spans="1:12" ht="18.75" customHeight="1">
      <c r="A16" s="131" t="s">
        <v>244</v>
      </c>
      <c r="B16" s="336">
        <v>3</v>
      </c>
      <c r="C16" s="459">
        <v>12.28</v>
      </c>
      <c r="D16" s="336">
        <v>26</v>
      </c>
      <c r="E16" s="459">
        <f t="shared" si="0"/>
        <v>33843.679999999993</v>
      </c>
      <c r="F16" s="459">
        <f t="shared" si="1"/>
        <v>2873.52</v>
      </c>
      <c r="G16" s="459">
        <f t="shared" si="2"/>
        <v>36717.19999999999</v>
      </c>
      <c r="H16" s="336">
        <v>1080</v>
      </c>
      <c r="I16" s="459">
        <f t="shared" si="3"/>
        <v>37797.19999999999</v>
      </c>
      <c r="J16" s="684">
        <v>38249</v>
      </c>
      <c r="K16" s="336" t="s">
        <v>245</v>
      </c>
      <c r="L16" s="132">
        <v>0.6</v>
      </c>
    </row>
    <row r="17" spans="1:14" ht="18.75" customHeight="1">
      <c r="A17" s="131" t="s">
        <v>246</v>
      </c>
      <c r="B17" s="336">
        <v>3</v>
      </c>
      <c r="C17" s="459">
        <v>12.28</v>
      </c>
      <c r="D17" s="336">
        <v>26</v>
      </c>
      <c r="E17" s="459">
        <f t="shared" si="0"/>
        <v>33843.679999999993</v>
      </c>
      <c r="F17" s="459">
        <f t="shared" si="1"/>
        <v>2873.52</v>
      </c>
      <c r="G17" s="459">
        <f t="shared" si="2"/>
        <v>36717.19999999999</v>
      </c>
      <c r="H17" s="336">
        <v>1200</v>
      </c>
      <c r="I17" s="459">
        <f t="shared" si="3"/>
        <v>37917.19999999999</v>
      </c>
      <c r="J17" s="684">
        <v>38425</v>
      </c>
      <c r="K17" s="336" t="s">
        <v>247</v>
      </c>
      <c r="L17" s="132">
        <v>0.6</v>
      </c>
    </row>
    <row r="18" spans="1:14" ht="18.75" customHeight="1">
      <c r="A18" s="131" t="s">
        <v>248</v>
      </c>
      <c r="B18" s="336">
        <v>2</v>
      </c>
      <c r="C18" s="459">
        <v>12.13</v>
      </c>
      <c r="D18" s="336">
        <v>26</v>
      </c>
      <c r="E18" s="459">
        <f t="shared" si="0"/>
        <v>33430.28</v>
      </c>
      <c r="F18" s="459">
        <f t="shared" si="1"/>
        <v>2838.42</v>
      </c>
      <c r="G18" s="459">
        <f t="shared" si="2"/>
        <v>36268.699999999997</v>
      </c>
      <c r="H18" s="336">
        <v>360</v>
      </c>
      <c r="I18" s="459">
        <f t="shared" si="3"/>
        <v>36628.699999999997</v>
      </c>
      <c r="J18" s="684">
        <v>38865</v>
      </c>
      <c r="K18" s="336" t="s">
        <v>249</v>
      </c>
      <c r="L18" s="132">
        <v>0.45</v>
      </c>
    </row>
    <row r="19" spans="1:14" ht="18.75" customHeight="1">
      <c r="A19" s="131" t="s">
        <v>250</v>
      </c>
      <c r="B19" s="336">
        <v>2</v>
      </c>
      <c r="C19" s="459">
        <v>12.13</v>
      </c>
      <c r="D19" s="336">
        <v>26</v>
      </c>
      <c r="E19" s="459">
        <f>(106*C19*D19)*4</f>
        <v>133721.12</v>
      </c>
      <c r="F19" s="459">
        <f>(9*C19*D19)*4</f>
        <v>11353.68</v>
      </c>
      <c r="G19" s="459">
        <f t="shared" si="2"/>
        <v>145074.79999999999</v>
      </c>
      <c r="H19" s="336">
        <v>1800</v>
      </c>
      <c r="I19" s="459">
        <f t="shared" si="3"/>
        <v>146874.79999999999</v>
      </c>
      <c r="J19" s="684">
        <v>38942</v>
      </c>
      <c r="K19" s="336" t="s">
        <v>251</v>
      </c>
      <c r="L19" s="132">
        <v>0.45</v>
      </c>
      <c r="M19" s="104" t="s">
        <v>252</v>
      </c>
    </row>
    <row r="20" spans="1:14" ht="18.75" customHeight="1">
      <c r="A20" s="131" t="s">
        <v>253</v>
      </c>
      <c r="B20" s="336">
        <v>1</v>
      </c>
      <c r="C20" s="459">
        <v>11.93</v>
      </c>
      <c r="D20" s="336">
        <v>26</v>
      </c>
      <c r="E20" s="459">
        <f>(106*C20*D20)*4</f>
        <v>131516.32</v>
      </c>
      <c r="F20" s="459">
        <f>(9*C20*D20)*4</f>
        <v>11166.48</v>
      </c>
      <c r="G20" s="459">
        <f t="shared" si="2"/>
        <v>142682.80000000002</v>
      </c>
      <c r="H20" s="336">
        <v>1200</v>
      </c>
      <c r="I20" s="459">
        <f t="shared" si="3"/>
        <v>143882.80000000002</v>
      </c>
      <c r="J20" s="684">
        <v>39033</v>
      </c>
      <c r="K20" s="336" t="s">
        <v>254</v>
      </c>
      <c r="L20" s="132">
        <v>0.25</v>
      </c>
      <c r="M20" s="104" t="s">
        <v>255</v>
      </c>
    </row>
    <row r="21" spans="1:14" ht="18.75" customHeight="1">
      <c r="A21" s="131" t="s">
        <v>256</v>
      </c>
      <c r="B21" s="336">
        <v>1</v>
      </c>
      <c r="C21" s="459">
        <v>11.93</v>
      </c>
      <c r="D21" s="336">
        <v>26</v>
      </c>
      <c r="E21" s="459">
        <f t="shared" si="0"/>
        <v>32879.08</v>
      </c>
      <c r="F21" s="459">
        <f t="shared" si="1"/>
        <v>2791.62</v>
      </c>
      <c r="G21" s="459">
        <f t="shared" si="2"/>
        <v>35670.700000000004</v>
      </c>
      <c r="H21" s="336">
        <v>300</v>
      </c>
      <c r="I21" s="459">
        <f t="shared" si="3"/>
        <v>35970.700000000004</v>
      </c>
      <c r="J21" s="684">
        <v>39234</v>
      </c>
      <c r="K21" s="336" t="s">
        <v>257</v>
      </c>
      <c r="L21" s="132">
        <v>0.25</v>
      </c>
    </row>
    <row r="22" spans="1:14" ht="18.75" customHeight="1">
      <c r="A22" s="131" t="s">
        <v>258</v>
      </c>
      <c r="B22" s="336">
        <v>1</v>
      </c>
      <c r="C22" s="459">
        <v>11.93</v>
      </c>
      <c r="D22" s="336">
        <v>26</v>
      </c>
      <c r="E22" s="459">
        <f t="shared" si="0"/>
        <v>32879.08</v>
      </c>
      <c r="F22" s="459">
        <f t="shared" si="1"/>
        <v>2791.62</v>
      </c>
      <c r="G22" s="459">
        <f t="shared" si="2"/>
        <v>35670.700000000004</v>
      </c>
      <c r="H22" s="336">
        <v>300</v>
      </c>
      <c r="I22" s="459">
        <f t="shared" si="3"/>
        <v>35970.700000000004</v>
      </c>
      <c r="J22" s="684">
        <v>39252</v>
      </c>
      <c r="K22" s="336" t="s">
        <v>259</v>
      </c>
      <c r="L22" s="132">
        <v>0.25</v>
      </c>
      <c r="N22" s="104" t="s">
        <v>546</v>
      </c>
    </row>
    <row r="23" spans="1:14" ht="18.75" customHeight="1" thickBot="1">
      <c r="A23" s="692" t="s">
        <v>260</v>
      </c>
      <c r="B23" s="462">
        <v>1</v>
      </c>
      <c r="C23" s="460">
        <v>11.93</v>
      </c>
      <c r="D23" s="462">
        <v>26</v>
      </c>
      <c r="E23" s="460">
        <f t="shared" si="0"/>
        <v>32879.08</v>
      </c>
      <c r="F23" s="460">
        <f t="shared" si="1"/>
        <v>2791.62</v>
      </c>
      <c r="G23" s="460">
        <f t="shared" si="2"/>
        <v>35670.700000000004</v>
      </c>
      <c r="H23" s="462">
        <v>300</v>
      </c>
      <c r="I23" s="460">
        <f t="shared" si="3"/>
        <v>35970.700000000004</v>
      </c>
      <c r="J23" s="462"/>
      <c r="K23" s="462"/>
      <c r="L23" s="693"/>
    </row>
    <row r="24" spans="1:14" ht="18.75" customHeight="1">
      <c r="A24" s="694" t="s">
        <v>261</v>
      </c>
      <c r="B24" s="461"/>
      <c r="C24" s="461"/>
      <c r="D24" s="461"/>
      <c r="E24" s="902">
        <f>SUM(E2:E23)</f>
        <v>1049705.2799999998</v>
      </c>
      <c r="F24" s="901">
        <f>SUM(F2:F23)</f>
        <v>89125.919999999969</v>
      </c>
      <c r="G24" s="461"/>
      <c r="H24" s="695">
        <f>SUM(H2:H23)</f>
        <v>25740</v>
      </c>
      <c r="I24" s="695">
        <f>SUM(I2:I23)</f>
        <v>1137297.1999999995</v>
      </c>
    </row>
    <row r="25" spans="1:14" ht="18.75" customHeight="1">
      <c r="A25" s="977" t="s">
        <v>1159</v>
      </c>
      <c r="B25" s="978"/>
      <c r="C25" s="978"/>
      <c r="D25" s="978"/>
      <c r="E25" s="979"/>
      <c r="F25" s="980"/>
      <c r="G25" s="978"/>
      <c r="H25" s="981"/>
      <c r="I25" s="982">
        <v>3046.56</v>
      </c>
    </row>
    <row r="26" spans="1:14" ht="18.75" customHeight="1">
      <c r="A26" s="131" t="s">
        <v>262</v>
      </c>
      <c r="B26" s="336"/>
      <c r="C26" s="336" t="s">
        <v>263</v>
      </c>
      <c r="D26" s="336"/>
      <c r="E26" s="336"/>
      <c r="F26" s="336"/>
      <c r="G26" s="336"/>
      <c r="H26" s="336"/>
      <c r="I26" s="696">
        <v>88000</v>
      </c>
    </row>
    <row r="27" spans="1:14" ht="18.75" customHeight="1">
      <c r="A27" s="131" t="s">
        <v>606</v>
      </c>
      <c r="B27" s="336"/>
      <c r="C27" s="336" t="s">
        <v>264</v>
      </c>
      <c r="D27" s="336"/>
      <c r="E27" s="336"/>
      <c r="F27" s="336"/>
      <c r="G27" s="336"/>
      <c r="H27" s="336"/>
      <c r="I27" s="696">
        <v>10350</v>
      </c>
      <c r="J27" s="104" t="s">
        <v>97</v>
      </c>
    </row>
    <row r="28" spans="1:14" ht="18.75" customHeight="1">
      <c r="A28" s="131" t="s">
        <v>275</v>
      </c>
      <c r="B28" s="336"/>
      <c r="C28" s="336"/>
      <c r="D28" s="336"/>
      <c r="E28" s="336"/>
      <c r="F28" s="336"/>
      <c r="G28" s="336"/>
      <c r="H28" s="336"/>
      <c r="I28" s="697">
        <v>10000</v>
      </c>
      <c r="J28" s="104" t="s">
        <v>96</v>
      </c>
    </row>
    <row r="29" spans="1:14" ht="18.75" customHeight="1" thickBot="1">
      <c r="A29" s="692"/>
      <c r="B29" s="462"/>
      <c r="C29" s="698" t="s">
        <v>276</v>
      </c>
      <c r="D29" s="462"/>
      <c r="E29" s="462"/>
      <c r="F29" s="462"/>
      <c r="G29" s="462"/>
      <c r="H29" s="462"/>
      <c r="I29" s="699">
        <f>SUM(I24:I28)</f>
        <v>1248693.7599999995</v>
      </c>
    </row>
    <row r="30" spans="1:14" ht="18.75" customHeight="1"/>
    <row r="31" spans="1:14" ht="18.75" customHeight="1">
      <c r="A31" s="583" t="s">
        <v>277</v>
      </c>
      <c r="B31" s="465">
        <v>5</v>
      </c>
      <c r="C31" s="458">
        <v>34.299999999999997</v>
      </c>
      <c r="D31" s="465"/>
      <c r="E31" s="465">
        <v>2088</v>
      </c>
      <c r="F31" s="465"/>
      <c r="G31" s="465"/>
      <c r="H31" s="465"/>
      <c r="I31" s="700">
        <f>C31*E31</f>
        <v>71618.399999999994</v>
      </c>
      <c r="J31" s="701">
        <v>37580</v>
      </c>
      <c r="K31" s="465" t="s">
        <v>278</v>
      </c>
      <c r="L31" s="683">
        <v>0.8</v>
      </c>
    </row>
    <row r="32" spans="1:14" ht="18.75" customHeight="1">
      <c r="A32" s="131" t="s">
        <v>277</v>
      </c>
      <c r="B32" s="336">
        <v>2</v>
      </c>
      <c r="C32" s="459">
        <v>33.950000000000003</v>
      </c>
      <c r="D32" s="336"/>
      <c r="E32" s="336">
        <v>2088</v>
      </c>
      <c r="F32" s="336"/>
      <c r="G32" s="336"/>
      <c r="H32" s="336"/>
      <c r="I32" s="696">
        <f t="shared" ref="I32:I40" si="4">C32*E32</f>
        <v>70887.600000000006</v>
      </c>
      <c r="J32" s="702">
        <v>38626</v>
      </c>
      <c r="K32" s="336" t="s">
        <v>239</v>
      </c>
      <c r="L32" s="132">
        <v>0.45</v>
      </c>
    </row>
    <row r="33" spans="1:12" ht="18.75" customHeight="1">
      <c r="A33" s="733" t="s">
        <v>385</v>
      </c>
      <c r="B33" s="903">
        <v>0</v>
      </c>
      <c r="C33" s="904">
        <v>27.77</v>
      </c>
      <c r="D33" s="903"/>
      <c r="E33" s="903">
        <v>870</v>
      </c>
      <c r="F33" s="903" t="s">
        <v>386</v>
      </c>
      <c r="G33" s="903"/>
      <c r="H33" s="903"/>
      <c r="I33" s="905">
        <f t="shared" si="4"/>
        <v>24159.899999999998</v>
      </c>
      <c r="J33" s="703"/>
      <c r="K33" s="336" t="s">
        <v>279</v>
      </c>
      <c r="L33" s="132">
        <v>0.25</v>
      </c>
    </row>
    <row r="34" spans="1:12" ht="18.75" customHeight="1">
      <c r="A34" s="733" t="s">
        <v>385</v>
      </c>
      <c r="B34" s="903">
        <v>0</v>
      </c>
      <c r="C34" s="904">
        <v>28.73</v>
      </c>
      <c r="D34" s="903"/>
      <c r="E34" s="903">
        <v>1218</v>
      </c>
      <c r="F34" s="903" t="s">
        <v>387</v>
      </c>
      <c r="G34" s="903"/>
      <c r="H34" s="903"/>
      <c r="I34" s="905">
        <f t="shared" si="4"/>
        <v>34993.14</v>
      </c>
      <c r="J34" s="703"/>
      <c r="K34" s="336"/>
      <c r="L34" s="132"/>
    </row>
    <row r="35" spans="1:12" ht="18.75" customHeight="1">
      <c r="A35" s="984" t="s">
        <v>1160</v>
      </c>
      <c r="B35" s="985"/>
      <c r="C35" s="986"/>
      <c r="D35" s="985"/>
      <c r="E35" s="985"/>
      <c r="F35" s="985"/>
      <c r="G35" s="985"/>
      <c r="H35" s="985"/>
      <c r="I35" s="987">
        <v>7511.2</v>
      </c>
      <c r="J35" s="703"/>
      <c r="K35" s="336"/>
      <c r="L35" s="132"/>
    </row>
    <row r="36" spans="1:12" ht="18.75" customHeight="1">
      <c r="A36" s="131" t="s">
        <v>830</v>
      </c>
      <c r="B36" s="336">
        <v>5</v>
      </c>
      <c r="C36" s="459">
        <v>23.45</v>
      </c>
      <c r="D36" s="336"/>
      <c r="E36" s="336">
        <v>2088</v>
      </c>
      <c r="F36" s="336"/>
      <c r="G36" s="336"/>
      <c r="H36" s="336"/>
      <c r="I36" s="696">
        <f t="shared" si="4"/>
        <v>48963.6</v>
      </c>
      <c r="J36" s="702">
        <v>37781</v>
      </c>
      <c r="K36" s="336" t="s">
        <v>280</v>
      </c>
      <c r="L36" s="132">
        <v>0.8</v>
      </c>
    </row>
    <row r="37" spans="1:12" ht="18.75" customHeight="1">
      <c r="A37" s="131" t="s">
        <v>281</v>
      </c>
      <c r="B37" s="336">
        <v>3</v>
      </c>
      <c r="C37" s="459">
        <v>16.39</v>
      </c>
      <c r="D37" s="336"/>
      <c r="E37" s="336">
        <v>2088</v>
      </c>
      <c r="F37" s="336"/>
      <c r="G37" s="336"/>
      <c r="H37" s="336"/>
      <c r="I37" s="696">
        <f t="shared" si="4"/>
        <v>34222.32</v>
      </c>
      <c r="J37" s="704">
        <v>38579</v>
      </c>
      <c r="K37" s="584" t="s">
        <v>282</v>
      </c>
      <c r="L37" s="691">
        <v>0.6</v>
      </c>
    </row>
    <row r="38" spans="1:12" ht="18.75" customHeight="1">
      <c r="A38" s="733" t="s">
        <v>283</v>
      </c>
      <c r="B38" s="906">
        <v>0.03</v>
      </c>
      <c r="C38" s="904">
        <v>14.42</v>
      </c>
      <c r="D38" s="903"/>
      <c r="E38" s="903">
        <v>1040</v>
      </c>
      <c r="F38" s="903" t="s">
        <v>384</v>
      </c>
      <c r="G38" s="903"/>
      <c r="H38" s="903"/>
      <c r="I38" s="905">
        <f t="shared" si="4"/>
        <v>14996.8</v>
      </c>
    </row>
    <row r="39" spans="1:12" ht="18.75" customHeight="1">
      <c r="A39" s="984" t="s">
        <v>1161</v>
      </c>
      <c r="B39" s="988"/>
      <c r="C39" s="986"/>
      <c r="D39" s="985"/>
      <c r="E39" s="985"/>
      <c r="F39" s="985"/>
      <c r="G39" s="985"/>
      <c r="H39" s="985"/>
      <c r="I39" s="987">
        <v>8116.37</v>
      </c>
    </row>
    <row r="40" spans="1:12" ht="18.75" customHeight="1">
      <c r="A40" s="131" t="s">
        <v>284</v>
      </c>
      <c r="B40" s="705">
        <v>0.03</v>
      </c>
      <c r="C40" s="459">
        <v>52.89</v>
      </c>
      <c r="D40" s="336"/>
      <c r="E40" s="336">
        <v>416</v>
      </c>
      <c r="F40" s="336"/>
      <c r="G40" s="336"/>
      <c r="H40" s="336"/>
      <c r="I40" s="696">
        <f t="shared" si="4"/>
        <v>22002.240000000002</v>
      </c>
    </row>
    <row r="41" spans="1:12" ht="18.75" customHeight="1">
      <c r="A41" s="989" t="s">
        <v>285</v>
      </c>
      <c r="B41" s="990"/>
      <c r="C41" s="983">
        <v>40</v>
      </c>
      <c r="D41" s="990"/>
      <c r="E41" s="990">
        <v>728</v>
      </c>
      <c r="F41" s="990" t="s">
        <v>1162</v>
      </c>
      <c r="H41" s="990"/>
      <c r="I41" s="991">
        <v>2900</v>
      </c>
    </row>
    <row r="42" spans="1:12" ht="18.75" customHeight="1">
      <c r="A42" s="131"/>
      <c r="B42" s="336"/>
      <c r="C42" s="336" t="s">
        <v>286</v>
      </c>
      <c r="D42" s="336"/>
      <c r="E42" s="336"/>
      <c r="F42" s="336"/>
      <c r="G42" s="336"/>
      <c r="H42" s="336"/>
      <c r="I42" s="700">
        <f>SUM(I31:I41)-I38</f>
        <v>325374.76999999996</v>
      </c>
    </row>
    <row r="43" spans="1:12" ht="18.75" customHeight="1" thickBot="1">
      <c r="A43" s="685"/>
      <c r="B43" s="466"/>
      <c r="C43" s="466"/>
      <c r="D43" s="466"/>
      <c r="E43" s="466"/>
      <c r="F43" s="466"/>
      <c r="G43" s="466"/>
      <c r="H43" s="466"/>
      <c r="I43" s="474"/>
    </row>
    <row r="44" spans="1:12" ht="18.75" customHeight="1" thickBot="1">
      <c r="A44" s="706" t="s">
        <v>287</v>
      </c>
      <c r="B44" s="467"/>
      <c r="C44" s="467"/>
      <c r="D44" s="467"/>
      <c r="E44" s="467"/>
      <c r="F44" s="467"/>
      <c r="G44" s="467"/>
      <c r="H44" s="467"/>
      <c r="I44" s="707">
        <f>I29+I42</f>
        <v>1574068.5299999996</v>
      </c>
    </row>
    <row r="45" spans="1:12" ht="18.75" customHeight="1"/>
    <row r="46" spans="1:12" ht="18.75" customHeight="1" thickBot="1">
      <c r="A46" s="708" t="s">
        <v>288</v>
      </c>
    </row>
    <row r="47" spans="1:12" ht="18.75" customHeight="1">
      <c r="A47" s="709" t="s">
        <v>289</v>
      </c>
      <c r="B47" s="469"/>
      <c r="C47" s="469"/>
      <c r="D47" s="469"/>
      <c r="E47" s="469"/>
      <c r="F47" s="469"/>
      <c r="G47" s="710">
        <f>I44*0.0765</f>
        <v>120416.24254499996</v>
      </c>
    </row>
    <row r="48" spans="1:12" ht="18.75" customHeight="1">
      <c r="A48" s="711" t="s">
        <v>290</v>
      </c>
      <c r="B48" s="418"/>
      <c r="C48" s="418"/>
      <c r="D48" s="418"/>
      <c r="E48" s="418"/>
      <c r="F48" s="418"/>
      <c r="G48" s="712">
        <v>177834</v>
      </c>
    </row>
    <row r="49" spans="1:8" ht="18.75" customHeight="1">
      <c r="A49" s="711" t="s">
        <v>489</v>
      </c>
      <c r="B49" s="418"/>
      <c r="C49" s="418"/>
      <c r="D49" s="418"/>
      <c r="E49" s="418"/>
      <c r="F49" s="418"/>
      <c r="G49" s="712">
        <v>17641</v>
      </c>
    </row>
    <row r="50" spans="1:8" ht="18.75" customHeight="1">
      <c r="A50" s="711" t="s">
        <v>291</v>
      </c>
      <c r="B50" s="418"/>
      <c r="C50" s="418"/>
      <c r="D50" s="418"/>
      <c r="E50" s="418"/>
      <c r="F50" s="418"/>
      <c r="G50" s="712">
        <v>29907</v>
      </c>
    </row>
    <row r="51" spans="1:8" ht="18.75" customHeight="1">
      <c r="A51" s="711" t="s">
        <v>292</v>
      </c>
      <c r="B51" s="418"/>
      <c r="C51" s="418"/>
      <c r="D51" s="418"/>
      <c r="E51" s="418"/>
      <c r="F51" s="418"/>
      <c r="G51" s="712">
        <v>1482</v>
      </c>
    </row>
    <row r="52" spans="1:8" ht="18.75" customHeight="1">
      <c r="A52" s="711" t="s">
        <v>293</v>
      </c>
      <c r="B52" s="418"/>
      <c r="C52" s="418"/>
      <c r="D52" s="418"/>
      <c r="E52" s="418"/>
      <c r="F52" s="418"/>
      <c r="G52" s="712">
        <v>1083</v>
      </c>
    </row>
    <row r="53" spans="1:8" ht="18.75" customHeight="1">
      <c r="A53" s="711" t="s">
        <v>294</v>
      </c>
      <c r="B53" s="418"/>
      <c r="C53" s="418"/>
      <c r="D53" s="418"/>
      <c r="E53" s="418"/>
      <c r="F53" s="418"/>
      <c r="G53" s="712">
        <v>15660</v>
      </c>
    </row>
    <row r="54" spans="1:8" ht="18.75" customHeight="1">
      <c r="A54" s="711" t="s">
        <v>295</v>
      </c>
      <c r="B54" s="418"/>
      <c r="C54" s="418"/>
      <c r="D54" s="418"/>
      <c r="E54" s="418"/>
      <c r="F54" s="418"/>
      <c r="G54" s="712">
        <v>26200</v>
      </c>
    </row>
    <row r="55" spans="1:8" ht="18.75" customHeight="1">
      <c r="A55" s="711" t="s">
        <v>306</v>
      </c>
      <c r="B55" s="418"/>
      <c r="C55" s="418"/>
      <c r="D55" s="418"/>
      <c r="E55" s="418"/>
      <c r="F55" s="418"/>
      <c r="G55" s="712">
        <v>6745</v>
      </c>
    </row>
    <row r="56" spans="1:8" ht="18.75" customHeight="1">
      <c r="A56" s="711" t="s">
        <v>307</v>
      </c>
      <c r="B56" s="418"/>
      <c r="C56" s="418"/>
      <c r="D56" s="418"/>
      <c r="E56" s="418"/>
      <c r="F56" s="418"/>
      <c r="G56" s="712">
        <v>2000</v>
      </c>
    </row>
    <row r="57" spans="1:8" ht="18.75" customHeight="1" thickBot="1">
      <c r="A57" s="711" t="s">
        <v>60</v>
      </c>
      <c r="B57" s="418"/>
      <c r="C57" s="418"/>
      <c r="D57" s="418"/>
      <c r="E57" s="418"/>
      <c r="F57" s="418"/>
      <c r="G57" s="712">
        <f>(I44-131310.18)*0.08</f>
        <v>115420.66799999998</v>
      </c>
      <c r="H57" s="717"/>
    </row>
    <row r="58" spans="1:8" ht="18.75" customHeight="1" thickTop="1" thickBot="1">
      <c r="A58" s="713" t="s">
        <v>308</v>
      </c>
      <c r="B58" s="468"/>
      <c r="C58" s="468"/>
      <c r="D58" s="468"/>
      <c r="E58" s="468"/>
      <c r="F58" s="468"/>
      <c r="G58" s="714">
        <f>SUM(G47:G57)</f>
        <v>514388.91054499988</v>
      </c>
    </row>
    <row r="59" spans="1:8" ht="18.75" customHeight="1" thickTop="1" thickBot="1">
      <c r="A59" s="715" t="s">
        <v>309</v>
      </c>
      <c r="B59" s="470"/>
      <c r="C59" s="470"/>
      <c r="D59" s="470"/>
      <c r="E59" s="470"/>
      <c r="F59" s="470"/>
      <c r="G59" s="471">
        <f>I44+G58</f>
        <v>2088457.4405449994</v>
      </c>
    </row>
  </sheetData>
  <phoneticPr fontId="30" type="noConversion"/>
  <printOptions horizontalCentered="1"/>
  <pageMargins left="0.75" right="0.75" top="0.5" bottom="0.25" header="0.25" footer="0"/>
  <pageSetup orientation="landscape" r:id="rId1"/>
  <headerFooter alignWithMargins="0">
    <oddHeader xml:space="preserve">&amp;C&amp;"Arial,Bold"&amp;14PAYROLL&amp;"Arial,Regular"&amp;10
</oddHeader>
    <oddFooter>&amp;L&amp;Z&amp;F, &amp;A&amp;C&amp;P / &amp;N&amp;R &amp;D</oddFooter>
  </headerFooter>
  <rowBreaks count="1" manualBreakCount="1">
    <brk id="29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4.42578125" customWidth="1"/>
    <col min="2" max="2" width="10.85546875" customWidth="1"/>
    <col min="3" max="4" width="9.28515625" customWidth="1"/>
    <col min="5" max="6" width="8.5703125" customWidth="1"/>
    <col min="7" max="7" width="9.42578125" customWidth="1"/>
    <col min="8" max="8" width="9" customWidth="1"/>
    <col min="9" max="9" width="10.5703125" customWidth="1"/>
    <col min="10" max="10" width="11.28515625" bestFit="1" customWidth="1"/>
    <col min="13" max="13" width="11.28515625" bestFit="1" customWidth="1"/>
  </cols>
  <sheetData>
    <row r="1" spans="1:10" s="65" customFormat="1" ht="21" customHeight="1">
      <c r="A1" s="724"/>
      <c r="B1" s="725" t="s">
        <v>819</v>
      </c>
      <c r="C1" s="726" t="s">
        <v>813</v>
      </c>
      <c r="D1" s="732" t="s">
        <v>820</v>
      </c>
      <c r="E1" s="726" t="s">
        <v>821</v>
      </c>
      <c r="F1" s="726" t="s">
        <v>822</v>
      </c>
      <c r="G1" s="726" t="s">
        <v>818</v>
      </c>
      <c r="H1" s="726" t="s">
        <v>339</v>
      </c>
      <c r="I1" s="726" t="s">
        <v>566</v>
      </c>
      <c r="J1" s="724"/>
    </row>
    <row r="2" spans="1:10" s="65" customFormat="1" ht="21" customHeight="1">
      <c r="A2" s="727" t="s">
        <v>825</v>
      </c>
      <c r="B2" s="730">
        <v>54548.2</v>
      </c>
      <c r="C2" s="730">
        <f>B2*0.0765</f>
        <v>4172.9372999999996</v>
      </c>
      <c r="D2" s="730">
        <v>299</v>
      </c>
      <c r="E2" s="730">
        <f>B2/100*4.25*0.8*0.7</f>
        <v>1298.2471599999999</v>
      </c>
      <c r="F2" s="730">
        <v>1440.4</v>
      </c>
      <c r="G2" s="730">
        <v>7615.82</v>
      </c>
      <c r="H2" s="730">
        <f>B2*0.08</f>
        <v>4363.8559999999998</v>
      </c>
      <c r="I2" s="728">
        <f>SUM(B2:H2)</f>
        <v>73738.460460000002</v>
      </c>
      <c r="J2" s="537" t="s">
        <v>324</v>
      </c>
    </row>
    <row r="3" spans="1:10" ht="18" customHeight="1">
      <c r="A3" s="733" t="s">
        <v>825</v>
      </c>
      <c r="B3" s="734">
        <v>54545.2</v>
      </c>
      <c r="C3" s="734">
        <f>B3*0.0765</f>
        <v>4172.7078000000001</v>
      </c>
      <c r="D3" s="734">
        <v>299</v>
      </c>
      <c r="E3" s="734">
        <f t="shared" ref="E3:E24" si="0">B3/100*4.25*0.8*0.7</f>
        <v>1298.1757599999999</v>
      </c>
      <c r="F3" s="734">
        <v>1440.4</v>
      </c>
      <c r="G3" s="734">
        <v>7615.82</v>
      </c>
      <c r="H3" s="734">
        <f t="shared" ref="H3:H30" si="1">B3*0.08</f>
        <v>4363.616</v>
      </c>
      <c r="I3" s="735">
        <f t="shared" ref="I3:I8" si="2">SUM(B3:H3)</f>
        <v>73734.919559999995</v>
      </c>
      <c r="J3" s="537" t="s">
        <v>323</v>
      </c>
    </row>
    <row r="4" spans="1:10" ht="18" customHeight="1">
      <c r="A4" s="736" t="s">
        <v>825</v>
      </c>
      <c r="B4" s="737">
        <v>53349.2</v>
      </c>
      <c r="C4" s="737">
        <f>B4*0.0765</f>
        <v>4081.2137999999995</v>
      </c>
      <c r="D4" s="737">
        <v>299</v>
      </c>
      <c r="E4" s="737">
        <f>B4/100*4.25*0.8*0.7</f>
        <v>1269.7109599999999</v>
      </c>
      <c r="F4" s="737">
        <v>1440.4</v>
      </c>
      <c r="G4" s="737">
        <v>7615.82</v>
      </c>
      <c r="H4" s="737">
        <f>B4*0.08</f>
        <v>4267.9359999999997</v>
      </c>
      <c r="I4" s="738">
        <f>SUM(B4:H4)</f>
        <v>72323.280759999994</v>
      </c>
      <c r="J4" s="537" t="s">
        <v>322</v>
      </c>
    </row>
    <row r="5" spans="1:10" ht="18" customHeight="1">
      <c r="A5" s="739" t="s">
        <v>826</v>
      </c>
      <c r="B5" s="740">
        <v>48443</v>
      </c>
      <c r="C5" s="740">
        <f>B5*0.0765</f>
        <v>3705.8894999999998</v>
      </c>
      <c r="D5" s="740">
        <v>299</v>
      </c>
      <c r="E5" s="740">
        <f t="shared" si="0"/>
        <v>1152.9433999999999</v>
      </c>
      <c r="F5" s="740">
        <v>1440.4</v>
      </c>
      <c r="G5" s="740">
        <v>4060.48</v>
      </c>
      <c r="H5" s="740">
        <f t="shared" si="1"/>
        <v>3875.44</v>
      </c>
      <c r="I5" s="741">
        <f t="shared" si="2"/>
        <v>62977.152900000001</v>
      </c>
      <c r="J5" s="537" t="s">
        <v>325</v>
      </c>
    </row>
    <row r="6" spans="1:10" ht="18" customHeight="1">
      <c r="A6" s="733" t="s">
        <v>826</v>
      </c>
      <c r="B6" s="734">
        <v>46827</v>
      </c>
      <c r="C6" s="734">
        <f>B6*0.0765</f>
        <v>3582.2655</v>
      </c>
      <c r="D6" s="734">
        <v>299</v>
      </c>
      <c r="E6" s="734">
        <f>B6/100*4.25*0.8*0.7</f>
        <v>1114.4826</v>
      </c>
      <c r="F6" s="734">
        <v>1440.4</v>
      </c>
      <c r="G6" s="734">
        <v>7615.82</v>
      </c>
      <c r="H6" s="734">
        <f>B6*0.08</f>
        <v>3746.16</v>
      </c>
      <c r="I6" s="735">
        <f>SUM(B6:H6)</f>
        <v>64625.128100000002</v>
      </c>
      <c r="J6" s="537" t="s">
        <v>327</v>
      </c>
    </row>
    <row r="7" spans="1:10" ht="18" customHeight="1">
      <c r="A7" s="736" t="s">
        <v>826</v>
      </c>
      <c r="B7" s="737">
        <v>46046</v>
      </c>
      <c r="C7" s="737">
        <f t="shared" ref="C7:C33" si="3">B7*0.0765</f>
        <v>3522.5189999999998</v>
      </c>
      <c r="D7" s="737">
        <v>299</v>
      </c>
      <c r="E7" s="737">
        <f t="shared" si="0"/>
        <v>1095.8948</v>
      </c>
      <c r="F7" s="737">
        <v>1440.4</v>
      </c>
      <c r="G7" s="737">
        <v>4060.48</v>
      </c>
      <c r="H7" s="737">
        <f t="shared" si="1"/>
        <v>3683.6800000000003</v>
      </c>
      <c r="I7" s="738">
        <f t="shared" si="2"/>
        <v>60147.973800000007</v>
      </c>
      <c r="J7" s="537" t="s">
        <v>326</v>
      </c>
    </row>
    <row r="8" spans="1:10" s="22" customFormat="1" ht="18" customHeight="1">
      <c r="A8" s="742" t="s">
        <v>814</v>
      </c>
      <c r="B8" s="743">
        <v>50423</v>
      </c>
      <c r="C8" s="743">
        <f t="shared" si="3"/>
        <v>3857.3595</v>
      </c>
      <c r="D8" s="743">
        <v>299</v>
      </c>
      <c r="E8" s="743">
        <f>B8/100*0.5*0.8*0.7</f>
        <v>141.18439999999998</v>
      </c>
      <c r="F8" s="740">
        <v>1440.4</v>
      </c>
      <c r="G8" s="744">
        <v>7615.82</v>
      </c>
      <c r="H8" s="740">
        <f t="shared" si="1"/>
        <v>4033.84</v>
      </c>
      <c r="I8" s="745">
        <f t="shared" si="2"/>
        <v>67810.603900000002</v>
      </c>
      <c r="J8" s="107" t="s">
        <v>321</v>
      </c>
    </row>
    <row r="9" spans="1:10" ht="18" customHeight="1">
      <c r="A9" s="746" t="s">
        <v>827</v>
      </c>
      <c r="B9" s="747">
        <v>44074.6</v>
      </c>
      <c r="C9" s="747">
        <f t="shared" si="3"/>
        <v>3371.7068999999997</v>
      </c>
      <c r="D9" s="747">
        <v>299</v>
      </c>
      <c r="E9" s="747">
        <f t="shared" si="0"/>
        <v>1048.9754799999998</v>
      </c>
      <c r="F9" s="740">
        <v>1440.4</v>
      </c>
      <c r="G9" s="740">
        <v>4060.48</v>
      </c>
      <c r="H9" s="740">
        <f t="shared" si="1"/>
        <v>3525.9679999999998</v>
      </c>
      <c r="I9" s="748">
        <f t="shared" ref="I9:I25" si="4">SUM(B9:H9)</f>
        <v>57821.130380000002</v>
      </c>
      <c r="J9" s="652" t="s">
        <v>328</v>
      </c>
    </row>
    <row r="10" spans="1:10" ht="18" customHeight="1">
      <c r="A10" s="733" t="s">
        <v>827</v>
      </c>
      <c r="B10" s="734">
        <v>43956.6</v>
      </c>
      <c r="C10" s="734">
        <f t="shared" ref="C10:C18" si="5">B10*0.0765</f>
        <v>3362.6798999999996</v>
      </c>
      <c r="D10" s="734">
        <v>299</v>
      </c>
      <c r="E10" s="734">
        <f t="shared" ref="E10:E16" si="6">B10/100*4.25*0.8*0.7</f>
        <v>1046.1670799999999</v>
      </c>
      <c r="F10" s="734">
        <v>1440.4</v>
      </c>
      <c r="G10" s="734">
        <v>4060.48</v>
      </c>
      <c r="H10" s="734">
        <f>B10*0.08</f>
        <v>3516.5279999999998</v>
      </c>
      <c r="I10" s="735">
        <f t="shared" si="4"/>
        <v>57681.854980000004</v>
      </c>
      <c r="J10" s="652" t="s">
        <v>330</v>
      </c>
    </row>
    <row r="11" spans="1:10" ht="18" customHeight="1">
      <c r="A11" s="733" t="s">
        <v>827</v>
      </c>
      <c r="B11" s="734">
        <v>43777.599999999999</v>
      </c>
      <c r="C11" s="734">
        <f t="shared" si="5"/>
        <v>3348.9863999999998</v>
      </c>
      <c r="D11" s="734">
        <v>299</v>
      </c>
      <c r="E11" s="734">
        <f t="shared" si="6"/>
        <v>1041.90688</v>
      </c>
      <c r="F11" s="734">
        <v>1440.4</v>
      </c>
      <c r="G11" s="734">
        <v>7615.82</v>
      </c>
      <c r="H11" s="734">
        <f>B11*0.08</f>
        <v>3502.2080000000001</v>
      </c>
      <c r="I11" s="735">
        <f t="shared" si="4"/>
        <v>61025.921280000002</v>
      </c>
      <c r="J11" s="652" t="s">
        <v>331</v>
      </c>
    </row>
    <row r="12" spans="1:10" ht="18" customHeight="1">
      <c r="A12" s="733" t="s">
        <v>827</v>
      </c>
      <c r="B12" s="734">
        <v>42876.6</v>
      </c>
      <c r="C12" s="734">
        <f t="shared" si="5"/>
        <v>3280.0598999999997</v>
      </c>
      <c r="D12" s="734">
        <v>299</v>
      </c>
      <c r="E12" s="734">
        <f t="shared" si="6"/>
        <v>1020.4630799999999</v>
      </c>
      <c r="F12" s="734">
        <v>1440.4</v>
      </c>
      <c r="G12" s="734">
        <v>4060.48</v>
      </c>
      <c r="H12" s="734">
        <f>B12*0.08</f>
        <v>3430.1280000000002</v>
      </c>
      <c r="I12" s="735">
        <f t="shared" si="4"/>
        <v>56407.130980000002</v>
      </c>
      <c r="J12" s="652" t="s">
        <v>329</v>
      </c>
    </row>
    <row r="13" spans="1:10" ht="18" customHeight="1">
      <c r="A13" s="733" t="s">
        <v>827</v>
      </c>
      <c r="B13" s="734">
        <v>42489.1</v>
      </c>
      <c r="C13" s="734">
        <f t="shared" si="5"/>
        <v>3250.41615</v>
      </c>
      <c r="D13" s="734">
        <v>299</v>
      </c>
      <c r="E13" s="734">
        <f t="shared" si="6"/>
        <v>1011.2405799999998</v>
      </c>
      <c r="F13" s="734">
        <v>1440.4</v>
      </c>
      <c r="G13" s="734">
        <v>4060.48</v>
      </c>
      <c r="H13" s="734">
        <f>B13*0.08</f>
        <v>3399.1280000000002</v>
      </c>
      <c r="I13" s="735">
        <f t="shared" si="4"/>
        <v>55949.764729999995</v>
      </c>
      <c r="J13" s="537" t="s">
        <v>333</v>
      </c>
    </row>
    <row r="14" spans="1:10" ht="18" customHeight="1">
      <c r="A14" s="736" t="s">
        <v>827</v>
      </c>
      <c r="B14" s="737">
        <v>42129.1</v>
      </c>
      <c r="C14" s="737">
        <f t="shared" si="5"/>
        <v>3222.8761500000001</v>
      </c>
      <c r="D14" s="737">
        <v>299</v>
      </c>
      <c r="E14" s="737">
        <f t="shared" si="6"/>
        <v>1002.6725799999999</v>
      </c>
      <c r="F14" s="734">
        <v>1440.4</v>
      </c>
      <c r="G14" s="737">
        <v>4060.48</v>
      </c>
      <c r="H14" s="734">
        <f>B14*0.08</f>
        <v>3370.328</v>
      </c>
      <c r="I14" s="738">
        <f t="shared" si="4"/>
        <v>55524.856730000007</v>
      </c>
      <c r="J14" s="537" t="s">
        <v>332</v>
      </c>
    </row>
    <row r="15" spans="1:10" ht="18" customHeight="1">
      <c r="A15" s="746" t="s">
        <v>828</v>
      </c>
      <c r="B15" s="747">
        <v>40073.199999999997</v>
      </c>
      <c r="C15" s="747">
        <f t="shared" si="5"/>
        <v>3065.5997999999995</v>
      </c>
      <c r="D15" s="747">
        <v>299</v>
      </c>
      <c r="E15" s="747">
        <f t="shared" si="6"/>
        <v>953.74216000000001</v>
      </c>
      <c r="F15" s="740">
        <v>1440.4</v>
      </c>
      <c r="G15" s="747">
        <v>4060.48</v>
      </c>
      <c r="H15" s="740">
        <f t="shared" si="1"/>
        <v>3205.8559999999998</v>
      </c>
      <c r="I15" s="748">
        <f t="shared" si="4"/>
        <v>53098.277959999999</v>
      </c>
      <c r="J15" s="537" t="s">
        <v>334</v>
      </c>
    </row>
    <row r="16" spans="1:10" ht="18" customHeight="1">
      <c r="A16" s="733" t="s">
        <v>828</v>
      </c>
      <c r="B16" s="734">
        <v>37797.199999999997</v>
      </c>
      <c r="C16" s="734">
        <f t="shared" si="5"/>
        <v>2891.4857999999999</v>
      </c>
      <c r="D16" s="734">
        <v>299</v>
      </c>
      <c r="E16" s="734">
        <f t="shared" si="6"/>
        <v>899.57335999999998</v>
      </c>
      <c r="F16" s="734">
        <v>1440.4</v>
      </c>
      <c r="G16" s="734">
        <v>4060.48</v>
      </c>
      <c r="H16" s="734">
        <f t="shared" si="1"/>
        <v>3023.7759999999998</v>
      </c>
      <c r="I16" s="735">
        <f t="shared" si="4"/>
        <v>50411.915160000004</v>
      </c>
      <c r="J16" s="537" t="s">
        <v>335</v>
      </c>
    </row>
    <row r="17" spans="1:10" ht="18" customHeight="1">
      <c r="A17" s="733" t="s">
        <v>828</v>
      </c>
      <c r="B17" s="734">
        <v>37917.199999999997</v>
      </c>
      <c r="C17" s="734">
        <f t="shared" si="5"/>
        <v>2900.6657999999998</v>
      </c>
      <c r="D17" s="734">
        <v>299</v>
      </c>
      <c r="E17" s="734">
        <f t="shared" si="0"/>
        <v>902.42935999999997</v>
      </c>
      <c r="F17" s="734">
        <v>1440.4</v>
      </c>
      <c r="G17" s="734">
        <v>5256.84</v>
      </c>
      <c r="H17" s="734">
        <f t="shared" si="1"/>
        <v>3033.3759999999997</v>
      </c>
      <c r="I17" s="735">
        <f t="shared" si="4"/>
        <v>51749.911159999996</v>
      </c>
      <c r="J17" s="537" t="s">
        <v>336</v>
      </c>
    </row>
    <row r="18" spans="1:10" ht="18" customHeight="1">
      <c r="A18" s="733" t="s">
        <v>828</v>
      </c>
      <c r="B18" s="734">
        <v>36628.699999999997</v>
      </c>
      <c r="C18" s="734">
        <f t="shared" si="5"/>
        <v>2802.0955499999995</v>
      </c>
      <c r="D18" s="734">
        <v>299</v>
      </c>
      <c r="E18" s="734">
        <f t="shared" si="0"/>
        <v>871.76306</v>
      </c>
      <c r="F18" s="734">
        <v>1440.4</v>
      </c>
      <c r="G18" s="734">
        <v>4060.48</v>
      </c>
      <c r="H18" s="734">
        <f t="shared" si="1"/>
        <v>2930.2959999999998</v>
      </c>
      <c r="I18" s="735">
        <f t="shared" si="4"/>
        <v>49032.73461</v>
      </c>
      <c r="J18" s="537" t="s">
        <v>337</v>
      </c>
    </row>
    <row r="19" spans="1:10" ht="18" customHeight="1">
      <c r="A19" s="733" t="s">
        <v>271</v>
      </c>
      <c r="B19" s="734">
        <v>146874.79999999999</v>
      </c>
      <c r="C19" s="734">
        <f t="shared" si="3"/>
        <v>11235.922199999999</v>
      </c>
      <c r="D19" s="734">
        <v>1196</v>
      </c>
      <c r="E19" s="734">
        <f t="shared" si="0"/>
        <v>3495.6202399999997</v>
      </c>
      <c r="F19" s="734">
        <v>5761.6</v>
      </c>
      <c r="G19" s="734">
        <v>23352.6</v>
      </c>
      <c r="H19" s="734">
        <f t="shared" si="1"/>
        <v>11749.983999999999</v>
      </c>
      <c r="I19" s="735">
        <f t="shared" si="4"/>
        <v>203666.52643999999</v>
      </c>
      <c r="J19" s="537" t="s">
        <v>320</v>
      </c>
    </row>
    <row r="20" spans="1:10" ht="18" customHeight="1">
      <c r="A20" s="733" t="s">
        <v>272</v>
      </c>
      <c r="B20" s="734">
        <v>143882.79999999999</v>
      </c>
      <c r="C20" s="734">
        <f t="shared" si="3"/>
        <v>11007.034199999998</v>
      </c>
      <c r="D20" s="734">
        <v>1196</v>
      </c>
      <c r="E20" s="734">
        <f t="shared" si="0"/>
        <v>3424.4106400000005</v>
      </c>
      <c r="F20" s="734">
        <v>5761.6</v>
      </c>
      <c r="G20" s="734">
        <v>19797.259999999998</v>
      </c>
      <c r="H20" s="734">
        <f t="shared" si="1"/>
        <v>11510.624</v>
      </c>
      <c r="I20" s="735">
        <f t="shared" si="4"/>
        <v>196579.72884</v>
      </c>
      <c r="J20" s="537" t="s">
        <v>319</v>
      </c>
    </row>
    <row r="21" spans="1:10" ht="18" customHeight="1">
      <c r="A21" s="736" t="s">
        <v>273</v>
      </c>
      <c r="B21" s="737">
        <v>107912.1</v>
      </c>
      <c r="C21" s="737">
        <f t="shared" si="3"/>
        <v>8255.2756499999996</v>
      </c>
      <c r="D21" s="737">
        <v>897</v>
      </c>
      <c r="E21" s="737">
        <f t="shared" si="0"/>
        <v>2568.30798</v>
      </c>
      <c r="F21" s="737">
        <v>4321.2</v>
      </c>
      <c r="G21" s="737">
        <v>12181.44</v>
      </c>
      <c r="H21" s="737">
        <f>(B21-29997.75)*0.08</f>
        <v>6233.148000000001</v>
      </c>
      <c r="I21" s="738">
        <f t="shared" si="4"/>
        <v>142368.47162999999</v>
      </c>
      <c r="J21" s="537" t="s">
        <v>318</v>
      </c>
    </row>
    <row r="22" spans="1:10" ht="17.25" customHeight="1">
      <c r="A22" s="749" t="s">
        <v>338</v>
      </c>
      <c r="B22" s="740">
        <v>88000</v>
      </c>
      <c r="C22" s="740">
        <f t="shared" si="3"/>
        <v>6732</v>
      </c>
      <c r="D22" s="740"/>
      <c r="E22" s="740">
        <f t="shared" si="0"/>
        <v>2094.4</v>
      </c>
      <c r="F22" s="740"/>
      <c r="G22" s="740"/>
      <c r="H22" s="740">
        <f t="shared" si="1"/>
        <v>7040</v>
      </c>
      <c r="I22" s="741">
        <f t="shared" si="4"/>
        <v>103866.4</v>
      </c>
      <c r="J22" s="537"/>
    </row>
    <row r="23" spans="1:10" ht="18" customHeight="1">
      <c r="A23" s="131" t="s">
        <v>606</v>
      </c>
      <c r="B23" s="734">
        <v>10350</v>
      </c>
      <c r="C23" s="734">
        <f t="shared" si="3"/>
        <v>791.77499999999998</v>
      </c>
      <c r="D23" s="734"/>
      <c r="E23" s="734">
        <f t="shared" si="0"/>
        <v>246.33</v>
      </c>
      <c r="F23" s="734"/>
      <c r="G23" s="734"/>
      <c r="H23" s="734">
        <f t="shared" si="1"/>
        <v>828</v>
      </c>
      <c r="I23" s="735">
        <f t="shared" si="4"/>
        <v>12216.105</v>
      </c>
      <c r="J23" s="729"/>
    </row>
    <row r="24" spans="1:10" ht="18" customHeight="1">
      <c r="A24" s="131" t="s">
        <v>178</v>
      </c>
      <c r="B24" s="734">
        <v>10000</v>
      </c>
      <c r="C24" s="734">
        <f t="shared" si="3"/>
        <v>765</v>
      </c>
      <c r="D24" s="734">
        <v>1495</v>
      </c>
      <c r="E24" s="734">
        <f t="shared" si="0"/>
        <v>237.99999999999997</v>
      </c>
      <c r="F24" s="734">
        <v>2976.2</v>
      </c>
      <c r="G24" s="734"/>
      <c r="H24" s="734"/>
      <c r="I24" s="735">
        <f t="shared" si="4"/>
        <v>15474.2</v>
      </c>
      <c r="J24" s="537"/>
    </row>
    <row r="25" spans="1:10" ht="18" customHeight="1">
      <c r="A25" s="91" t="s">
        <v>274</v>
      </c>
      <c r="B25" s="737"/>
      <c r="C25" s="737"/>
      <c r="D25" s="737">
        <v>5382</v>
      </c>
      <c r="E25" s="737">
        <v>1482</v>
      </c>
      <c r="F25" s="737"/>
      <c r="G25" s="737"/>
      <c r="H25" s="737"/>
      <c r="I25" s="738">
        <f t="shared" si="4"/>
        <v>6864</v>
      </c>
      <c r="J25" s="537"/>
    </row>
    <row r="26" spans="1:10" ht="18" customHeight="1">
      <c r="A26" s="739" t="s">
        <v>829</v>
      </c>
      <c r="B26" s="740">
        <v>71618.399999999994</v>
      </c>
      <c r="C26" s="740">
        <f t="shared" si="3"/>
        <v>5478.8075999999992</v>
      </c>
      <c r="D26" s="740">
        <v>299</v>
      </c>
      <c r="E26" s="740">
        <f t="shared" ref="E26:E33" si="7">B26/100*0.5*0.8*0.7</f>
        <v>200.53151999999997</v>
      </c>
      <c r="F26" s="740">
        <v>1440.4</v>
      </c>
      <c r="G26" s="740">
        <v>7615.82</v>
      </c>
      <c r="H26" s="740">
        <f t="shared" si="1"/>
        <v>5729.4719999999998</v>
      </c>
      <c r="I26" s="741">
        <f t="shared" ref="I26:I33" si="8">SUM(B26:H26)</f>
        <v>92382.431119999979</v>
      </c>
      <c r="J26" s="537"/>
    </row>
    <row r="27" spans="1:10" ht="18" customHeight="1">
      <c r="A27" s="733" t="s">
        <v>829</v>
      </c>
      <c r="B27" s="734">
        <v>70887.600000000006</v>
      </c>
      <c r="C27" s="734">
        <f t="shared" si="3"/>
        <v>5422.9014000000006</v>
      </c>
      <c r="D27" s="734">
        <v>299</v>
      </c>
      <c r="E27" s="734">
        <f t="shared" si="7"/>
        <v>198.48528000000002</v>
      </c>
      <c r="F27" s="734">
        <v>1440.4</v>
      </c>
      <c r="G27" s="734">
        <v>7615.82</v>
      </c>
      <c r="H27" s="734">
        <f t="shared" si="1"/>
        <v>5671.0080000000007</v>
      </c>
      <c r="I27" s="735">
        <f t="shared" si="8"/>
        <v>91535.214680000005</v>
      </c>
      <c r="J27" s="537"/>
    </row>
    <row r="28" spans="1:10" ht="18" customHeight="1">
      <c r="A28" s="733" t="s">
        <v>1019</v>
      </c>
      <c r="B28" s="734">
        <v>60510.239999999998</v>
      </c>
      <c r="C28" s="734">
        <f t="shared" si="3"/>
        <v>4629.0333599999994</v>
      </c>
      <c r="D28" s="734">
        <v>299</v>
      </c>
      <c r="E28" s="734">
        <f t="shared" si="7"/>
        <v>169.42867200000001</v>
      </c>
      <c r="F28" s="734">
        <v>1440.4</v>
      </c>
      <c r="G28" s="734">
        <v>7615.82</v>
      </c>
      <c r="H28" s="734">
        <f>(B28-25212.5)*0.08</f>
        <v>2823.8191999999999</v>
      </c>
      <c r="I28" s="735">
        <f t="shared" si="8"/>
        <v>77487.741232</v>
      </c>
      <c r="J28" s="537"/>
    </row>
    <row r="29" spans="1:10" ht="18" customHeight="1">
      <c r="A29" s="733" t="s">
        <v>830</v>
      </c>
      <c r="B29" s="734">
        <v>48963.6</v>
      </c>
      <c r="C29" s="734">
        <f t="shared" si="3"/>
        <v>3745.7154</v>
      </c>
      <c r="D29" s="734">
        <v>299</v>
      </c>
      <c r="E29" s="734">
        <f t="shared" si="7"/>
        <v>137.09807999999998</v>
      </c>
      <c r="F29" s="734">
        <v>595.24</v>
      </c>
      <c r="G29" s="734">
        <v>4060.48</v>
      </c>
      <c r="H29" s="734">
        <f t="shared" si="1"/>
        <v>3917.0879999999997</v>
      </c>
      <c r="I29" s="735">
        <f t="shared" si="8"/>
        <v>61718.221480000007</v>
      </c>
      <c r="J29" s="537"/>
    </row>
    <row r="30" spans="1:10" ht="18" customHeight="1">
      <c r="A30" s="736" t="s">
        <v>817</v>
      </c>
      <c r="B30" s="737">
        <v>34222.32</v>
      </c>
      <c r="C30" s="737">
        <f t="shared" si="3"/>
        <v>2618.0074799999998</v>
      </c>
      <c r="D30" s="737">
        <v>299</v>
      </c>
      <c r="E30" s="737">
        <f t="shared" si="7"/>
        <v>95.822496000000001</v>
      </c>
      <c r="F30" s="737">
        <v>595.24</v>
      </c>
      <c r="G30" s="737">
        <v>4060.48</v>
      </c>
      <c r="H30" s="737">
        <f t="shared" si="1"/>
        <v>2737.7856000000002</v>
      </c>
      <c r="I30" s="738">
        <f t="shared" si="8"/>
        <v>44628.655576000005</v>
      </c>
      <c r="J30" s="537"/>
    </row>
    <row r="31" spans="1:10" ht="18" customHeight="1">
      <c r="A31" s="739" t="s">
        <v>815</v>
      </c>
      <c r="B31" s="740">
        <v>14996.8</v>
      </c>
      <c r="C31" s="740">
        <f t="shared" si="3"/>
        <v>1147.2551999999998</v>
      </c>
      <c r="D31" s="740">
        <v>299</v>
      </c>
      <c r="E31" s="740">
        <f t="shared" si="7"/>
        <v>41.991039999999998</v>
      </c>
      <c r="F31" s="740">
        <v>595.24</v>
      </c>
      <c r="G31" s="740"/>
      <c r="H31" s="740"/>
      <c r="I31" s="741">
        <f t="shared" si="8"/>
        <v>17080.286240000001</v>
      </c>
      <c r="J31" s="537" t="s">
        <v>179</v>
      </c>
    </row>
    <row r="32" spans="1:10" ht="18" customHeight="1">
      <c r="A32" s="733" t="s">
        <v>1020</v>
      </c>
      <c r="B32" s="734">
        <v>29120</v>
      </c>
      <c r="C32" s="734">
        <f t="shared" si="3"/>
        <v>2227.6799999999998</v>
      </c>
      <c r="D32" s="734">
        <v>299</v>
      </c>
      <c r="E32" s="734">
        <f t="shared" si="7"/>
        <v>81.536000000000001</v>
      </c>
      <c r="F32" s="734">
        <v>595.24</v>
      </c>
      <c r="G32" s="734"/>
      <c r="H32" s="734"/>
      <c r="I32" s="735">
        <f t="shared" si="8"/>
        <v>32323.456000000002</v>
      </c>
      <c r="J32" s="537"/>
    </row>
    <row r="33" spans="1:10" ht="18" customHeight="1">
      <c r="A33" s="736" t="s">
        <v>816</v>
      </c>
      <c r="B33" s="737">
        <v>22002.240000000002</v>
      </c>
      <c r="C33" s="737">
        <f t="shared" si="3"/>
        <v>1683.17136</v>
      </c>
      <c r="D33" s="737">
        <v>299</v>
      </c>
      <c r="E33" s="737">
        <f t="shared" si="7"/>
        <v>61.606271999999997</v>
      </c>
      <c r="F33" s="737">
        <v>595.24</v>
      </c>
      <c r="G33" s="737"/>
      <c r="H33" s="737"/>
      <c r="I33" s="738">
        <f t="shared" si="8"/>
        <v>24641.257632000004</v>
      </c>
      <c r="J33" s="729"/>
    </row>
    <row r="34" spans="1:10" ht="18" customHeight="1" thickBot="1">
      <c r="A34" s="750"/>
      <c r="B34" s="731">
        <f>SUM(B2:B33)</f>
        <v>1625242.4</v>
      </c>
      <c r="C34" s="731">
        <f t="shared" ref="C34:I34" si="9">SUM(C2:C33)</f>
        <v>124331.04359999996</v>
      </c>
      <c r="D34" s="731">
        <f t="shared" si="9"/>
        <v>17641</v>
      </c>
      <c r="E34" s="731">
        <f t="shared" si="9"/>
        <v>31705.140920000013</v>
      </c>
      <c r="F34" s="731">
        <f t="shared" si="9"/>
        <v>50604.799999999996</v>
      </c>
      <c r="G34" s="731">
        <f t="shared" si="9"/>
        <v>177856.28000000003</v>
      </c>
      <c r="H34" s="731">
        <f t="shared" si="9"/>
        <v>119513.04879999999</v>
      </c>
      <c r="I34" s="731">
        <f t="shared" si="9"/>
        <v>2146893.7133200001</v>
      </c>
      <c r="J34" s="537"/>
    </row>
    <row r="35" spans="1:10" ht="14.25" customHeight="1" thickTop="1">
      <c r="A35" s="1062"/>
      <c r="B35" s="1062"/>
      <c r="C35" s="1062"/>
      <c r="D35" s="1062"/>
      <c r="E35" s="1062"/>
      <c r="F35" s="1062"/>
      <c r="G35" s="1062"/>
      <c r="H35" s="1062"/>
      <c r="I35" s="1062"/>
    </row>
    <row r="36" spans="1:10" ht="18" customHeight="1">
      <c r="A36" s="92" t="s">
        <v>823</v>
      </c>
      <c r="B36" s="22"/>
      <c r="C36" s="22"/>
      <c r="D36" s="22"/>
      <c r="E36" s="22"/>
      <c r="F36" s="22"/>
      <c r="G36" s="22"/>
      <c r="H36" s="22"/>
    </row>
  </sheetData>
  <mergeCells count="1">
    <mergeCell ref="A35:I35"/>
  </mergeCells>
  <phoneticPr fontId="30" type="noConversion"/>
  <printOptions horizontalCentered="1"/>
  <pageMargins left="0.75" right="0.75" top="1" bottom="0.75" header="0.75" footer="0.5"/>
  <pageSetup orientation="portrait" horizontalDpi="4294967293" r:id="rId1"/>
  <headerFooter alignWithMargins="0">
    <oddHeader xml:space="preserve">&amp;CINFORMATION SHEET Total cost to ESD per employee (excluding uniform, gear, and unsched OT)
</oddHeader>
    <oddFooter>&amp;L&amp;F, 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E1"/>
    </sheetView>
  </sheetViews>
  <sheetFormatPr defaultRowHeight="12.75"/>
  <cols>
    <col min="1" max="1" width="19.140625" customWidth="1"/>
    <col min="2" max="5" width="16.7109375" customWidth="1"/>
    <col min="6" max="6" width="11.42578125" customWidth="1"/>
    <col min="7" max="7" width="10.28515625" bestFit="1" customWidth="1"/>
  </cols>
  <sheetData>
    <row r="1" spans="1:8" ht="20.100000000000001" customHeight="1">
      <c r="A1" s="1065" t="s">
        <v>148</v>
      </c>
      <c r="B1" s="1065"/>
      <c r="C1" s="1065"/>
      <c r="D1" s="1065"/>
      <c r="E1" s="1065"/>
    </row>
    <row r="2" spans="1:8" ht="20.100000000000001" customHeight="1"/>
    <row r="3" spans="1:8" ht="20.100000000000001" customHeight="1">
      <c r="B3" s="1063" t="s">
        <v>607</v>
      </c>
      <c r="C3" s="1064"/>
      <c r="D3" s="1063" t="s">
        <v>717</v>
      </c>
      <c r="E3" s="1064"/>
      <c r="F3" s="84"/>
    </row>
    <row r="4" spans="1:8" ht="20.100000000000001" customHeight="1">
      <c r="A4" s="753"/>
      <c r="B4" s="754" t="s">
        <v>143</v>
      </c>
      <c r="C4" s="754" t="s">
        <v>144</v>
      </c>
      <c r="D4" s="754" t="s">
        <v>143</v>
      </c>
      <c r="E4" s="754" t="s">
        <v>144</v>
      </c>
      <c r="F4" s="33"/>
      <c r="G4" s="86"/>
      <c r="H4" s="85"/>
    </row>
    <row r="5" spans="1:8" ht="20.100000000000001" customHeight="1">
      <c r="A5" s="767" t="s">
        <v>608</v>
      </c>
      <c r="B5" s="751">
        <v>10.78</v>
      </c>
      <c r="C5" s="751">
        <v>11.68</v>
      </c>
      <c r="D5" s="751">
        <v>32232.2</v>
      </c>
      <c r="E5" s="752">
        <v>34923.800000000003</v>
      </c>
      <c r="F5" s="78"/>
      <c r="G5" s="78"/>
      <c r="H5" s="78"/>
    </row>
    <row r="6" spans="1:8" ht="20.100000000000001" customHeight="1">
      <c r="A6" s="768"/>
      <c r="B6" s="93"/>
      <c r="C6" s="93"/>
      <c r="D6" s="93"/>
      <c r="E6" s="94"/>
      <c r="H6" s="78"/>
    </row>
    <row r="7" spans="1:8" ht="20.100000000000001" customHeight="1">
      <c r="A7" s="769"/>
      <c r="B7" s="760" t="s">
        <v>180</v>
      </c>
      <c r="C7" s="760" t="s">
        <v>145</v>
      </c>
      <c r="D7" s="760" t="s">
        <v>180</v>
      </c>
      <c r="E7" s="760" t="s">
        <v>145</v>
      </c>
      <c r="H7" s="78"/>
    </row>
    <row r="8" spans="1:8" ht="20.100000000000001" customHeight="1">
      <c r="A8" s="768" t="s">
        <v>608</v>
      </c>
      <c r="B8" s="755">
        <v>12.76</v>
      </c>
      <c r="C8" s="756">
        <v>13.64</v>
      </c>
      <c r="D8" s="756">
        <v>38152.400000000001</v>
      </c>
      <c r="E8" s="757">
        <v>40775.230000000003</v>
      </c>
      <c r="H8" s="78"/>
    </row>
    <row r="9" spans="1:8" ht="20.100000000000001" customHeight="1">
      <c r="A9" s="768"/>
      <c r="B9" s="758"/>
      <c r="C9" s="93"/>
      <c r="D9" s="93"/>
      <c r="E9" s="94"/>
      <c r="H9" s="78"/>
    </row>
    <row r="10" spans="1:8" ht="20.100000000000001" customHeight="1">
      <c r="A10" s="769"/>
      <c r="B10" s="759" t="s">
        <v>798</v>
      </c>
      <c r="C10" s="759" t="s">
        <v>146</v>
      </c>
      <c r="D10" s="759" t="s">
        <v>798</v>
      </c>
      <c r="E10" s="759" t="s">
        <v>146</v>
      </c>
      <c r="H10" s="78"/>
    </row>
    <row r="11" spans="1:8" ht="20.100000000000001" customHeight="1">
      <c r="A11" s="768" t="s">
        <v>608</v>
      </c>
      <c r="B11" s="761">
        <v>14.02</v>
      </c>
      <c r="C11" s="755">
        <v>14.7</v>
      </c>
      <c r="D11" s="761">
        <v>41919.800000000003</v>
      </c>
      <c r="E11" s="762">
        <v>43947.32</v>
      </c>
    </row>
    <row r="12" spans="1:8" ht="20.100000000000001" customHeight="1">
      <c r="A12" s="768"/>
      <c r="B12" s="763"/>
      <c r="C12" s="763"/>
      <c r="D12" s="763"/>
      <c r="E12" s="764"/>
    </row>
    <row r="13" spans="1:8" ht="20.100000000000001" customHeight="1">
      <c r="A13" s="769"/>
      <c r="B13" s="766" t="s">
        <v>181</v>
      </c>
      <c r="C13" s="766" t="s">
        <v>147</v>
      </c>
      <c r="D13" s="766" t="s">
        <v>181</v>
      </c>
      <c r="E13" s="766" t="s">
        <v>147</v>
      </c>
    </row>
    <row r="14" spans="1:8" ht="20.100000000000001" customHeight="1">
      <c r="A14" s="768" t="s">
        <v>608</v>
      </c>
      <c r="B14" s="761">
        <v>16</v>
      </c>
      <c r="C14" s="761">
        <v>16.48</v>
      </c>
      <c r="D14" s="761">
        <v>47840</v>
      </c>
      <c r="E14" s="765">
        <v>49275.199999999997</v>
      </c>
    </row>
    <row r="15" spans="1:8" ht="20.100000000000001" customHeight="1">
      <c r="A15" s="34"/>
      <c r="B15" s="271"/>
      <c r="C15" s="272"/>
      <c r="D15" s="271"/>
      <c r="E15" s="87"/>
      <c r="F15" s="78"/>
    </row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</sheetData>
  <mergeCells count="3">
    <mergeCell ref="B3:C3"/>
    <mergeCell ref="D3:E3"/>
    <mergeCell ref="A1:E1"/>
  </mergeCells>
  <phoneticPr fontId="30" type="noConversion"/>
  <printOptions horizontalCentered="1"/>
  <pageMargins left="1" right="0.75" top="1.25" bottom="1" header="0.75" footer="0.5"/>
  <pageSetup orientation="portrait" r:id="rId1"/>
  <headerFooter alignWithMargins="0">
    <oddFooter>&amp;L&amp;Z&amp;F, 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2"/>
  <sheetViews>
    <sheetView workbookViewId="0">
      <selection sqref="A1:M1"/>
    </sheetView>
  </sheetViews>
  <sheetFormatPr defaultRowHeight="12.75"/>
  <cols>
    <col min="1" max="1" width="12.85546875" customWidth="1"/>
    <col min="2" max="2" width="6.42578125" customWidth="1"/>
    <col min="3" max="3" width="7.42578125" customWidth="1"/>
    <col min="4" max="13" width="11.7109375" customWidth="1"/>
    <col min="14" max="23" width="10" customWidth="1"/>
  </cols>
  <sheetData>
    <row r="1" spans="1:56" ht="21" customHeight="1">
      <c r="A1" s="1066" t="s">
        <v>182</v>
      </c>
      <c r="B1" s="1066"/>
      <c r="C1" s="1066"/>
      <c r="D1" s="1066"/>
      <c r="E1" s="1066"/>
      <c r="F1" s="1066"/>
      <c r="G1" s="1066"/>
      <c r="H1" s="1066"/>
      <c r="I1" s="1066"/>
      <c r="J1" s="1066"/>
      <c r="K1" s="1066"/>
      <c r="L1" s="1066"/>
      <c r="M1" s="1066"/>
      <c r="N1" s="770"/>
      <c r="O1" s="770"/>
      <c r="P1" s="770"/>
    </row>
    <row r="2" spans="1:56" ht="16.5" customHeight="1">
      <c r="A2" s="770"/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  <c r="O2" s="770"/>
      <c r="P2" s="770"/>
    </row>
    <row r="3" spans="1:56" ht="23.25" customHeight="1">
      <c r="A3" s="1067" t="s">
        <v>183</v>
      </c>
      <c r="B3" s="1067"/>
      <c r="C3" s="1067"/>
      <c r="D3" s="1067"/>
      <c r="E3" s="1067"/>
      <c r="F3" s="1067"/>
      <c r="G3" s="1067"/>
      <c r="H3" s="1067"/>
      <c r="I3" s="1067"/>
      <c r="J3" s="1067"/>
      <c r="K3" s="1067"/>
      <c r="L3" s="1067"/>
      <c r="M3" s="1067"/>
      <c r="N3" s="770"/>
      <c r="O3" s="770"/>
      <c r="P3" s="770"/>
    </row>
    <row r="4" spans="1:56" ht="9.75" customHeight="1">
      <c r="A4" s="772"/>
      <c r="B4" s="770"/>
      <c r="C4" s="770"/>
      <c r="D4" s="770"/>
      <c r="E4" s="770"/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0"/>
    </row>
    <row r="5" spans="1:56" ht="23.25" customHeight="1">
      <c r="A5" s="1070" t="s">
        <v>184</v>
      </c>
      <c r="B5" s="1071"/>
      <c r="C5" s="1071"/>
      <c r="D5" s="1068" t="s">
        <v>185</v>
      </c>
      <c r="E5" s="1069"/>
      <c r="F5" s="1068" t="s">
        <v>186</v>
      </c>
      <c r="G5" s="1069"/>
      <c r="H5" s="1068" t="s">
        <v>187</v>
      </c>
      <c r="I5" s="1069"/>
      <c r="J5" s="1068" t="s">
        <v>188</v>
      </c>
      <c r="K5" s="1069"/>
      <c r="L5" s="771"/>
      <c r="M5" s="771"/>
      <c r="N5" s="770"/>
      <c r="O5" s="770"/>
      <c r="P5" s="770"/>
    </row>
    <row r="6" spans="1:56" ht="9.75" customHeight="1">
      <c r="A6" s="772"/>
      <c r="B6" s="770"/>
      <c r="C6" s="770"/>
      <c r="D6" s="770"/>
      <c r="E6" s="770"/>
      <c r="F6" s="770"/>
      <c r="G6" s="770"/>
      <c r="H6" s="770"/>
      <c r="I6" s="770"/>
      <c r="J6" s="770"/>
      <c r="K6" s="770"/>
      <c r="L6" s="770"/>
      <c r="M6" s="770"/>
      <c r="N6" s="770"/>
      <c r="O6" s="770"/>
      <c r="P6" s="770"/>
    </row>
    <row r="7" spans="1:56" ht="13.5" thickBot="1">
      <c r="A7" s="773"/>
      <c r="B7" s="774"/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56" ht="19.5" customHeight="1">
      <c r="A8" s="775" t="s">
        <v>189</v>
      </c>
      <c r="B8" s="776"/>
      <c r="C8" s="776"/>
      <c r="D8" s="776"/>
      <c r="E8" s="776"/>
      <c r="F8" s="776"/>
      <c r="G8" s="776"/>
      <c r="H8" s="776"/>
      <c r="I8" s="776"/>
      <c r="J8" s="776"/>
      <c r="K8" s="776"/>
      <c r="L8" s="777"/>
      <c r="M8" s="778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</row>
    <row r="9" spans="1:56" ht="19.5" customHeight="1">
      <c r="A9" s="779"/>
      <c r="B9" s="780"/>
      <c r="C9" s="781" t="s">
        <v>190</v>
      </c>
      <c r="D9" s="782">
        <v>0</v>
      </c>
      <c r="E9" s="782">
        <v>1</v>
      </c>
      <c r="F9" s="782">
        <v>2</v>
      </c>
      <c r="G9" s="782">
        <v>3</v>
      </c>
      <c r="H9" s="782">
        <v>4</v>
      </c>
      <c r="I9" s="782">
        <v>5</v>
      </c>
      <c r="J9" s="782">
        <v>6</v>
      </c>
      <c r="K9" s="782">
        <v>7</v>
      </c>
      <c r="L9" s="782">
        <v>8</v>
      </c>
      <c r="M9" s="783">
        <v>9</v>
      </c>
    </row>
    <row r="10" spans="1:56" ht="19.5" customHeight="1">
      <c r="A10" s="779"/>
      <c r="B10" s="784" t="s">
        <v>191</v>
      </c>
      <c r="C10" s="785"/>
      <c r="D10" s="786"/>
      <c r="E10" s="787"/>
      <c r="F10" s="787"/>
      <c r="G10" s="787"/>
      <c r="H10" s="787"/>
      <c r="I10" s="787"/>
      <c r="J10" s="787"/>
      <c r="K10" s="787"/>
      <c r="L10" s="787"/>
      <c r="M10" s="788"/>
    </row>
    <row r="11" spans="1:56" ht="19.5" customHeight="1">
      <c r="A11" s="779"/>
      <c r="B11" s="780"/>
      <c r="C11" s="789" t="s">
        <v>192</v>
      </c>
      <c r="D11" s="790">
        <v>0</v>
      </c>
      <c r="E11" s="790">
        <v>0.25</v>
      </c>
      <c r="F11" s="790">
        <v>0.2</v>
      </c>
      <c r="G11" s="790">
        <v>0.15</v>
      </c>
      <c r="H11" s="790">
        <v>0.1</v>
      </c>
      <c r="I11" s="790">
        <v>0.1</v>
      </c>
      <c r="J11" s="790">
        <v>0.1</v>
      </c>
      <c r="K11" s="790">
        <v>0.1</v>
      </c>
      <c r="L11" s="790">
        <v>0.1</v>
      </c>
      <c r="M11" s="791">
        <v>0.1</v>
      </c>
    </row>
    <row r="12" spans="1:56" ht="19.5" customHeight="1">
      <c r="A12" s="779"/>
      <c r="B12" s="780"/>
      <c r="C12" s="789" t="s">
        <v>193</v>
      </c>
      <c r="D12" s="790">
        <v>0</v>
      </c>
      <c r="E12" s="790">
        <v>0.25</v>
      </c>
      <c r="F12" s="790">
        <f t="shared" ref="F12:M12" si="0">+E12+F11</f>
        <v>0.45</v>
      </c>
      <c r="G12" s="790">
        <f t="shared" si="0"/>
        <v>0.6</v>
      </c>
      <c r="H12" s="790">
        <f t="shared" si="0"/>
        <v>0.7</v>
      </c>
      <c r="I12" s="790">
        <f t="shared" si="0"/>
        <v>0.79999999999999993</v>
      </c>
      <c r="J12" s="790">
        <f t="shared" si="0"/>
        <v>0.89999999999999991</v>
      </c>
      <c r="K12" s="790">
        <f t="shared" si="0"/>
        <v>0.99999999999999989</v>
      </c>
      <c r="L12" s="790">
        <f t="shared" si="0"/>
        <v>1.0999999999999999</v>
      </c>
      <c r="M12" s="791">
        <f t="shared" si="0"/>
        <v>1.2</v>
      </c>
    </row>
    <row r="13" spans="1:56" ht="19.5" customHeight="1">
      <c r="A13" s="779"/>
      <c r="B13" s="780"/>
      <c r="C13" s="789" t="s">
        <v>194</v>
      </c>
      <c r="D13" s="790">
        <v>0</v>
      </c>
      <c r="E13" s="790">
        <f t="shared" ref="E13:M13" si="1">+E12*229.666</f>
        <v>57.416499999999999</v>
      </c>
      <c r="F13" s="790">
        <f t="shared" si="1"/>
        <v>103.3497</v>
      </c>
      <c r="G13" s="790">
        <f t="shared" si="1"/>
        <v>137.7996</v>
      </c>
      <c r="H13" s="790">
        <f t="shared" si="1"/>
        <v>160.7662</v>
      </c>
      <c r="I13" s="790">
        <f t="shared" si="1"/>
        <v>183.73279999999997</v>
      </c>
      <c r="J13" s="790">
        <f t="shared" si="1"/>
        <v>206.69939999999997</v>
      </c>
      <c r="K13" s="790">
        <f t="shared" si="1"/>
        <v>229.66599999999997</v>
      </c>
      <c r="L13" s="790">
        <f t="shared" si="1"/>
        <v>252.63259999999997</v>
      </c>
      <c r="M13" s="791">
        <f t="shared" si="1"/>
        <v>275.5992</v>
      </c>
    </row>
    <row r="14" spans="1:56" ht="19.5" customHeight="1" thickBot="1">
      <c r="A14" s="792"/>
      <c r="B14" s="793"/>
      <c r="C14" s="794" t="s">
        <v>195</v>
      </c>
      <c r="D14" s="795">
        <v>0</v>
      </c>
      <c r="E14" s="795">
        <f t="shared" ref="E14:M14" si="2">+E13*12</f>
        <v>688.99800000000005</v>
      </c>
      <c r="F14" s="795">
        <f t="shared" si="2"/>
        <v>1240.1964</v>
      </c>
      <c r="G14" s="795">
        <f t="shared" si="2"/>
        <v>1653.5952</v>
      </c>
      <c r="H14" s="795">
        <f t="shared" si="2"/>
        <v>1929.1943999999999</v>
      </c>
      <c r="I14" s="795">
        <f t="shared" si="2"/>
        <v>2204.7935999999995</v>
      </c>
      <c r="J14" s="795">
        <f t="shared" si="2"/>
        <v>2480.3927999999996</v>
      </c>
      <c r="K14" s="795">
        <f t="shared" si="2"/>
        <v>2755.9919999999997</v>
      </c>
      <c r="L14" s="795">
        <f t="shared" si="2"/>
        <v>3031.5911999999998</v>
      </c>
      <c r="M14" s="796">
        <f t="shared" si="2"/>
        <v>3307.1904</v>
      </c>
    </row>
    <row r="16" spans="1:56" ht="13.5" thickBot="1"/>
    <row r="17" spans="1:13" ht="19.5" customHeight="1">
      <c r="A17" s="775" t="s">
        <v>189</v>
      </c>
      <c r="B17" s="776"/>
      <c r="C17" s="776"/>
      <c r="D17" s="777"/>
      <c r="E17" s="777"/>
      <c r="F17" s="777"/>
      <c r="G17" s="777"/>
      <c r="H17" s="777"/>
      <c r="I17" s="777"/>
      <c r="J17" s="777"/>
      <c r="K17" s="777"/>
      <c r="L17" s="777"/>
      <c r="M17" s="778"/>
    </row>
    <row r="18" spans="1:13" ht="19.5" customHeight="1">
      <c r="A18" s="779"/>
      <c r="B18" s="780"/>
      <c r="C18" s="781" t="s">
        <v>190</v>
      </c>
      <c r="D18" s="782">
        <v>10</v>
      </c>
      <c r="E18" s="797">
        <v>11</v>
      </c>
      <c r="F18" s="782">
        <v>12</v>
      </c>
      <c r="G18" s="782">
        <v>13</v>
      </c>
      <c r="H18" s="782">
        <v>14</v>
      </c>
      <c r="I18" s="782">
        <v>15</v>
      </c>
      <c r="J18" s="782">
        <v>16</v>
      </c>
      <c r="K18" s="782">
        <v>17</v>
      </c>
      <c r="L18" s="782">
        <v>18</v>
      </c>
      <c r="M18" s="783">
        <v>19</v>
      </c>
    </row>
    <row r="19" spans="1:13" ht="19.5" customHeight="1">
      <c r="A19" s="779"/>
      <c r="B19" s="784" t="s">
        <v>191</v>
      </c>
      <c r="C19" s="784"/>
      <c r="D19" s="787"/>
      <c r="E19" s="798"/>
      <c r="F19" s="787"/>
      <c r="G19" s="787"/>
      <c r="H19" s="787"/>
      <c r="I19" s="787"/>
      <c r="J19" s="787"/>
      <c r="K19" s="787"/>
      <c r="L19" s="787"/>
      <c r="M19" s="788"/>
    </row>
    <row r="20" spans="1:13" ht="19.5" customHeight="1">
      <c r="A20" s="779"/>
      <c r="B20" s="780"/>
      <c r="C20" s="789" t="s">
        <v>192</v>
      </c>
      <c r="D20" s="790">
        <v>0.1</v>
      </c>
      <c r="E20" s="790">
        <v>0.1</v>
      </c>
      <c r="F20" s="790">
        <v>0.1</v>
      </c>
      <c r="G20" s="790">
        <v>0.1</v>
      </c>
      <c r="H20" s="790">
        <v>0.1</v>
      </c>
      <c r="I20" s="790">
        <v>0.1</v>
      </c>
      <c r="J20" s="790">
        <v>0.1</v>
      </c>
      <c r="K20" s="790">
        <v>0.1</v>
      </c>
      <c r="L20" s="790">
        <v>0.1</v>
      </c>
      <c r="M20" s="791">
        <v>0.1</v>
      </c>
    </row>
    <row r="21" spans="1:13" ht="19.5" customHeight="1">
      <c r="A21" s="779"/>
      <c r="B21" s="780"/>
      <c r="C21" s="789" t="s">
        <v>193</v>
      </c>
      <c r="D21" s="790">
        <f>+M12+D20</f>
        <v>1.3</v>
      </c>
      <c r="E21" s="799">
        <f t="shared" ref="E21:M21" si="3">+D21+E20</f>
        <v>1.4000000000000001</v>
      </c>
      <c r="F21" s="790">
        <f t="shared" si="3"/>
        <v>1.5000000000000002</v>
      </c>
      <c r="G21" s="790">
        <f t="shared" si="3"/>
        <v>1.6000000000000003</v>
      </c>
      <c r="H21" s="790">
        <f t="shared" si="3"/>
        <v>1.7000000000000004</v>
      </c>
      <c r="I21" s="790">
        <f t="shared" si="3"/>
        <v>1.8000000000000005</v>
      </c>
      <c r="J21" s="790">
        <f t="shared" si="3"/>
        <v>1.9000000000000006</v>
      </c>
      <c r="K21" s="790">
        <f t="shared" si="3"/>
        <v>2.0000000000000004</v>
      </c>
      <c r="L21" s="790">
        <f t="shared" si="3"/>
        <v>2.1000000000000005</v>
      </c>
      <c r="M21" s="791">
        <f t="shared" si="3"/>
        <v>2.2000000000000006</v>
      </c>
    </row>
    <row r="22" spans="1:13" ht="19.5" customHeight="1">
      <c r="A22" s="779"/>
      <c r="B22" s="780"/>
      <c r="C22" s="789" t="s">
        <v>194</v>
      </c>
      <c r="D22" s="790">
        <f t="shared" ref="D22:M22" si="4">+D21*229.666</f>
        <v>298.56580000000002</v>
      </c>
      <c r="E22" s="799">
        <f t="shared" si="4"/>
        <v>321.53240000000005</v>
      </c>
      <c r="F22" s="790">
        <f t="shared" si="4"/>
        <v>344.49900000000002</v>
      </c>
      <c r="G22" s="790">
        <f t="shared" si="4"/>
        <v>367.46560000000005</v>
      </c>
      <c r="H22" s="790">
        <f t="shared" si="4"/>
        <v>390.43220000000008</v>
      </c>
      <c r="I22" s="790">
        <f t="shared" si="4"/>
        <v>413.39880000000011</v>
      </c>
      <c r="J22" s="790">
        <f t="shared" si="4"/>
        <v>436.36540000000014</v>
      </c>
      <c r="K22" s="790">
        <f t="shared" si="4"/>
        <v>459.33200000000011</v>
      </c>
      <c r="L22" s="790">
        <f t="shared" si="4"/>
        <v>482.29860000000014</v>
      </c>
      <c r="M22" s="791">
        <f t="shared" si="4"/>
        <v>505.26520000000016</v>
      </c>
    </row>
    <row r="23" spans="1:13" ht="19.5" customHeight="1" thickBot="1">
      <c r="A23" s="792"/>
      <c r="B23" s="793"/>
      <c r="C23" s="794" t="s">
        <v>195</v>
      </c>
      <c r="D23" s="795">
        <f t="shared" ref="D23:M23" si="5">+D22*12</f>
        <v>3582.7896000000001</v>
      </c>
      <c r="E23" s="800">
        <f t="shared" si="5"/>
        <v>3858.3888000000006</v>
      </c>
      <c r="F23" s="795">
        <f t="shared" si="5"/>
        <v>4133.9880000000003</v>
      </c>
      <c r="G23" s="795">
        <f t="shared" si="5"/>
        <v>4409.5872000000008</v>
      </c>
      <c r="H23" s="795">
        <f t="shared" si="5"/>
        <v>4685.1864000000005</v>
      </c>
      <c r="I23" s="795">
        <f t="shared" si="5"/>
        <v>4960.7856000000011</v>
      </c>
      <c r="J23" s="795">
        <f t="shared" si="5"/>
        <v>5236.3848000000016</v>
      </c>
      <c r="K23" s="795">
        <f t="shared" si="5"/>
        <v>5511.9840000000013</v>
      </c>
      <c r="L23" s="795">
        <f t="shared" si="5"/>
        <v>5787.5832000000019</v>
      </c>
      <c r="M23" s="796">
        <f t="shared" si="5"/>
        <v>6063.1824000000015</v>
      </c>
    </row>
    <row r="25" spans="1:13" ht="13.5" thickBot="1"/>
    <row r="26" spans="1:13" ht="19.5" customHeight="1">
      <c r="A26" s="775" t="s">
        <v>189</v>
      </c>
      <c r="B26" s="776"/>
      <c r="C26" s="776"/>
      <c r="D26" s="777"/>
      <c r="E26" s="777"/>
      <c r="F26" s="777"/>
      <c r="G26" s="777"/>
      <c r="H26" s="777"/>
      <c r="I26" s="777"/>
      <c r="J26" s="777"/>
      <c r="K26" s="777"/>
      <c r="L26" s="777"/>
      <c r="M26" s="778"/>
    </row>
    <row r="27" spans="1:13" ht="19.5" customHeight="1">
      <c r="A27" s="779"/>
      <c r="B27" s="780"/>
      <c r="C27" s="781" t="s">
        <v>190</v>
      </c>
      <c r="D27" s="782">
        <v>20</v>
      </c>
      <c r="E27" s="797">
        <v>21</v>
      </c>
      <c r="F27" s="782">
        <v>22</v>
      </c>
      <c r="G27" s="782">
        <v>23</v>
      </c>
      <c r="H27" s="782">
        <v>24</v>
      </c>
      <c r="I27" s="782">
        <v>25</v>
      </c>
      <c r="J27" s="782">
        <v>26</v>
      </c>
      <c r="K27" s="782">
        <v>27</v>
      </c>
      <c r="L27" s="782">
        <v>28</v>
      </c>
      <c r="M27" s="783">
        <v>29</v>
      </c>
    </row>
    <row r="28" spans="1:13" ht="19.5" customHeight="1">
      <c r="A28" s="779"/>
      <c r="B28" s="784" t="s">
        <v>191</v>
      </c>
      <c r="C28" s="784"/>
      <c r="D28" s="787"/>
      <c r="E28" s="798"/>
      <c r="F28" s="787"/>
      <c r="G28" s="787"/>
      <c r="H28" s="787"/>
      <c r="I28" s="787"/>
      <c r="J28" s="787"/>
      <c r="K28" s="787"/>
      <c r="L28" s="787"/>
      <c r="M28" s="788"/>
    </row>
    <row r="29" spans="1:13" ht="19.5" customHeight="1">
      <c r="A29" s="779"/>
      <c r="B29" s="780"/>
      <c r="C29" s="789" t="s">
        <v>192</v>
      </c>
      <c r="D29" s="790">
        <v>0.1</v>
      </c>
      <c r="E29" s="790">
        <v>0.1</v>
      </c>
      <c r="F29" s="790">
        <v>0.1</v>
      </c>
      <c r="G29" s="790">
        <v>0.1</v>
      </c>
      <c r="H29" s="790">
        <v>0.1</v>
      </c>
      <c r="I29" s="790">
        <v>0.1</v>
      </c>
      <c r="J29" s="790">
        <v>0.1</v>
      </c>
      <c r="K29" s="790">
        <v>0.1</v>
      </c>
      <c r="L29" s="790">
        <v>0.1</v>
      </c>
      <c r="M29" s="791">
        <v>0.1</v>
      </c>
    </row>
    <row r="30" spans="1:13" ht="19.5" customHeight="1">
      <c r="A30" s="779"/>
      <c r="B30" s="780"/>
      <c r="C30" s="789" t="s">
        <v>193</v>
      </c>
      <c r="D30" s="790">
        <f>+M21+D29</f>
        <v>2.3000000000000007</v>
      </c>
      <c r="E30" s="799">
        <f t="shared" ref="E30:M30" si="6">+D30+E29</f>
        <v>2.4000000000000008</v>
      </c>
      <c r="F30" s="790">
        <f t="shared" si="6"/>
        <v>2.5000000000000009</v>
      </c>
      <c r="G30" s="790">
        <f t="shared" si="6"/>
        <v>2.600000000000001</v>
      </c>
      <c r="H30" s="790">
        <f t="shared" si="6"/>
        <v>2.7000000000000011</v>
      </c>
      <c r="I30" s="790">
        <f t="shared" si="6"/>
        <v>2.8000000000000012</v>
      </c>
      <c r="J30" s="790">
        <f t="shared" si="6"/>
        <v>2.9000000000000012</v>
      </c>
      <c r="K30" s="790">
        <f t="shared" si="6"/>
        <v>3.0000000000000013</v>
      </c>
      <c r="L30" s="790">
        <f t="shared" si="6"/>
        <v>3.1000000000000014</v>
      </c>
      <c r="M30" s="791">
        <f t="shared" si="6"/>
        <v>3.2000000000000015</v>
      </c>
    </row>
    <row r="31" spans="1:13" ht="19.5" customHeight="1">
      <c r="A31" s="779"/>
      <c r="B31" s="780"/>
      <c r="C31" s="789" t="s">
        <v>194</v>
      </c>
      <c r="D31" s="790">
        <f t="shared" ref="D31:M31" si="7">+D30*229.666</f>
        <v>528.23180000000013</v>
      </c>
      <c r="E31" s="799">
        <f t="shared" si="7"/>
        <v>551.19840000000022</v>
      </c>
      <c r="F31" s="790">
        <f t="shared" si="7"/>
        <v>574.16500000000019</v>
      </c>
      <c r="G31" s="790">
        <f t="shared" si="7"/>
        <v>597.13160000000016</v>
      </c>
      <c r="H31" s="790">
        <f t="shared" si="7"/>
        <v>620.09820000000025</v>
      </c>
      <c r="I31" s="790">
        <f t="shared" si="7"/>
        <v>643.06480000000022</v>
      </c>
      <c r="J31" s="790">
        <f t="shared" si="7"/>
        <v>666.0314000000003</v>
      </c>
      <c r="K31" s="790">
        <f t="shared" si="7"/>
        <v>688.99800000000027</v>
      </c>
      <c r="L31" s="790">
        <f t="shared" si="7"/>
        <v>711.96460000000036</v>
      </c>
      <c r="M31" s="791">
        <f t="shared" si="7"/>
        <v>734.93120000000033</v>
      </c>
    </row>
    <row r="32" spans="1:13" ht="19.5" customHeight="1" thickBot="1">
      <c r="A32" s="792"/>
      <c r="B32" s="793"/>
      <c r="C32" s="794" t="s">
        <v>195</v>
      </c>
      <c r="D32" s="795">
        <f t="shared" ref="D32:M32" si="8">+D31*12</f>
        <v>6338.7816000000021</v>
      </c>
      <c r="E32" s="800">
        <f t="shared" si="8"/>
        <v>6614.3808000000026</v>
      </c>
      <c r="F32" s="795">
        <f t="shared" si="8"/>
        <v>6889.9800000000023</v>
      </c>
      <c r="G32" s="795">
        <f t="shared" si="8"/>
        <v>7165.5792000000019</v>
      </c>
      <c r="H32" s="795">
        <f t="shared" si="8"/>
        <v>7441.1784000000025</v>
      </c>
      <c r="I32" s="795">
        <f t="shared" si="8"/>
        <v>7716.7776000000031</v>
      </c>
      <c r="J32" s="795">
        <f t="shared" si="8"/>
        <v>7992.3768000000036</v>
      </c>
      <c r="K32" s="795">
        <f t="shared" si="8"/>
        <v>8267.9760000000024</v>
      </c>
      <c r="L32" s="795">
        <f t="shared" si="8"/>
        <v>8543.5752000000048</v>
      </c>
      <c r="M32" s="796">
        <f t="shared" si="8"/>
        <v>8819.1744000000035</v>
      </c>
    </row>
  </sheetData>
  <mergeCells count="7">
    <mergeCell ref="A1:M1"/>
    <mergeCell ref="A3:M3"/>
    <mergeCell ref="D5:E5"/>
    <mergeCell ref="A5:C5"/>
    <mergeCell ref="F5:G5"/>
    <mergeCell ref="H5:I5"/>
    <mergeCell ref="J5:K5"/>
  </mergeCells>
  <phoneticPr fontId="0" type="noConversion"/>
  <printOptions horizontalCentered="1"/>
  <pageMargins left="0.25" right="0.25" top="0.43" bottom="0.55000000000000004" header="0.23" footer="0.3"/>
  <pageSetup scale="95" orientation="landscape" horizontalDpi="4294967292" r:id="rId1"/>
  <headerFooter alignWithMargins="0">
    <oddFooter>&amp;LLongevity&amp;CPage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RowHeight="18.75" customHeight="1"/>
  <cols>
    <col min="1" max="1" width="44.85546875" style="3" customWidth="1"/>
    <col min="2" max="2" width="14.140625" style="5" customWidth="1"/>
    <col min="3" max="3" width="14.140625" style="1" customWidth="1"/>
    <col min="4" max="4" width="11" style="3" bestFit="1" customWidth="1"/>
    <col min="5" max="16384" width="9.140625" style="1"/>
  </cols>
  <sheetData>
    <row r="1" spans="1:6" ht="18.75" customHeight="1">
      <c r="A1" s="411" t="s">
        <v>703</v>
      </c>
      <c r="B1" s="412"/>
      <c r="C1" s="413"/>
      <c r="D1" s="414"/>
    </row>
    <row r="2" spans="1:6" ht="18.75" customHeight="1">
      <c r="A2" s="310"/>
      <c r="B2" s="415"/>
      <c r="C2" s="361"/>
      <c r="D2" s="198"/>
    </row>
    <row r="3" spans="1:6" s="2" customFormat="1" ht="18.75" customHeight="1">
      <c r="A3" s="109" t="s">
        <v>547</v>
      </c>
      <c r="B3" s="416">
        <v>2006</v>
      </c>
      <c r="C3" s="417">
        <v>2007</v>
      </c>
      <c r="D3" s="119">
        <v>2008</v>
      </c>
    </row>
    <row r="4" spans="1:6" s="9" customFormat="1" ht="18.75" customHeight="1">
      <c r="A4" s="312"/>
      <c r="B4" s="369"/>
      <c r="C4" s="318"/>
      <c r="D4" s="313"/>
    </row>
    <row r="5" spans="1:6" s="2" customFormat="1" ht="18.75" customHeight="1">
      <c r="A5" s="949" t="s">
        <v>1122</v>
      </c>
      <c r="B5" s="947"/>
      <c r="C5" s="948"/>
      <c r="D5" s="893">
        <v>250</v>
      </c>
    </row>
    <row r="6" spans="1:6" ht="18.75" customHeight="1">
      <c r="A6" s="308" t="s">
        <v>636</v>
      </c>
      <c r="B6" s="369">
        <v>6860</v>
      </c>
      <c r="C6" s="361">
        <v>6910</v>
      </c>
      <c r="D6" s="121">
        <v>9500</v>
      </c>
    </row>
    <row r="7" spans="1:6" ht="18.75" customHeight="1">
      <c r="A7" s="308" t="s">
        <v>937</v>
      </c>
      <c r="B7" s="369">
        <v>4512</v>
      </c>
      <c r="C7" s="361">
        <v>5636</v>
      </c>
      <c r="D7" s="121">
        <v>5398</v>
      </c>
    </row>
    <row r="8" spans="1:6" ht="18.75" customHeight="1">
      <c r="A8" s="308" t="s">
        <v>157</v>
      </c>
      <c r="B8" s="369"/>
      <c r="C8" s="361"/>
      <c r="D8" s="121">
        <v>200</v>
      </c>
    </row>
    <row r="9" spans="1:6" ht="18.75" customHeight="1">
      <c r="A9" s="308" t="s">
        <v>83</v>
      </c>
      <c r="B9" s="369"/>
      <c r="C9" s="361">
        <v>434</v>
      </c>
      <c r="D9" s="121"/>
    </row>
    <row r="10" spans="1:6" ht="18.75" customHeight="1" thickBot="1">
      <c r="A10" s="308"/>
      <c r="B10" s="370"/>
      <c r="C10" s="363"/>
      <c r="D10" s="125"/>
    </row>
    <row r="11" spans="1:6" ht="18.75" customHeight="1" thickTop="1">
      <c r="A11" s="296" t="s">
        <v>550</v>
      </c>
      <c r="B11" s="163">
        <f>SUM(B4:B10)</f>
        <v>11372</v>
      </c>
      <c r="C11" s="163">
        <f>SUM(C4:C10)</f>
        <v>12980</v>
      </c>
      <c r="D11" s="168">
        <f>SUM(D4:D10)</f>
        <v>15348</v>
      </c>
    </row>
    <row r="12" spans="1:6" ht="18.75" customHeight="1">
      <c r="A12" s="279"/>
      <c r="B12" s="418"/>
      <c r="C12" s="106"/>
      <c r="D12" s="279"/>
    </row>
    <row r="13" spans="1:6" ht="18.75" customHeight="1">
      <c r="A13" s="406" t="s">
        <v>938</v>
      </c>
      <c r="B13" s="97"/>
      <c r="C13" s="106"/>
      <c r="D13" s="279"/>
    </row>
    <row r="14" spans="1:6" ht="18.75" customHeight="1">
      <c r="A14" s="406" t="s">
        <v>174</v>
      </c>
      <c r="B14" s="97"/>
      <c r="C14" s="106"/>
      <c r="D14" s="279"/>
    </row>
    <row r="15" spans="1:6" ht="18.75" customHeight="1">
      <c r="A15" s="406"/>
      <c r="B15" s="97"/>
      <c r="C15"/>
      <c r="D15"/>
      <c r="E15"/>
      <c r="F15"/>
    </row>
    <row r="16" spans="1:6" ht="18.75" customHeight="1">
      <c r="A16" s="420" t="s">
        <v>156</v>
      </c>
      <c r="B16" s="421"/>
      <c r="C16"/>
      <c r="D16"/>
      <c r="E16"/>
      <c r="F16"/>
    </row>
    <row r="17" spans="1:6" ht="18.75" customHeight="1">
      <c r="A17" s="422" t="s">
        <v>482</v>
      </c>
      <c r="B17" s="423"/>
      <c r="C17"/>
      <c r="D17"/>
      <c r="E17"/>
      <c r="F17"/>
    </row>
    <row r="18" spans="1:6" ht="18.75" customHeight="1">
      <c r="A18" s="424" t="s">
        <v>158</v>
      </c>
      <c r="B18" s="425"/>
      <c r="C18"/>
      <c r="D18"/>
      <c r="E18"/>
      <c r="F18"/>
    </row>
    <row r="19" spans="1:6" ht="18.75" customHeight="1">
      <c r="A19" s="406"/>
      <c r="B19" s="97"/>
      <c r="C19" s="106"/>
      <c r="D19" s="279"/>
    </row>
    <row r="20" spans="1:6" ht="18.75" customHeight="1">
      <c r="A20" s="405" t="s">
        <v>923</v>
      </c>
      <c r="B20" s="716"/>
      <c r="C20" s="106"/>
      <c r="D20" s="279"/>
    </row>
    <row r="21" spans="1:6" ht="18.75" customHeight="1">
      <c r="A21" s="25"/>
    </row>
    <row r="22" spans="1:6" ht="18.75" customHeight="1">
      <c r="A22" s="419" t="s">
        <v>797</v>
      </c>
    </row>
    <row r="23" spans="1:6" ht="18.75" customHeight="1">
      <c r="A23" s="404" t="s">
        <v>752</v>
      </c>
    </row>
    <row r="24" spans="1:6" ht="18.75" customHeight="1">
      <c r="A24" s="25"/>
    </row>
    <row r="25" spans="1:6" ht="18.75" customHeight="1">
      <c r="A25" s="25"/>
    </row>
    <row r="26" spans="1:6" ht="18.75" customHeight="1">
      <c r="A26" s="25"/>
    </row>
    <row r="27" spans="1:6" ht="18.75" customHeight="1">
      <c r="A27" s="25"/>
    </row>
    <row r="28" spans="1:6" ht="18.75" customHeight="1">
      <c r="A28" s="25"/>
    </row>
    <row r="29" spans="1:6" ht="18.75" customHeight="1">
      <c r="A29" s="25"/>
    </row>
    <row r="30" spans="1:6" ht="18.75" customHeight="1">
      <c r="A30" s="25"/>
    </row>
    <row r="31" spans="1:6" ht="18.75" customHeight="1">
      <c r="A31" s="25"/>
    </row>
    <row r="32" spans="1:6" ht="18.75" customHeight="1">
      <c r="A32" s="25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Normal="100" workbookViewId="0"/>
  </sheetViews>
  <sheetFormatPr defaultColWidth="10.42578125" defaultRowHeight="12.75"/>
  <cols>
    <col min="1" max="1" width="20.28515625" style="811" bestFit="1" customWidth="1"/>
    <col min="2" max="2" width="18" style="811" bestFit="1" customWidth="1"/>
    <col min="3" max="16" width="9.42578125" style="811" customWidth="1"/>
    <col min="17" max="16384" width="10.42578125" style="811"/>
  </cols>
  <sheetData>
    <row r="1" spans="1:18">
      <c r="C1" s="812"/>
      <c r="D1" s="812"/>
      <c r="E1" s="812"/>
      <c r="F1" s="812"/>
      <c r="G1" s="812"/>
      <c r="H1" s="812"/>
      <c r="I1" s="812"/>
      <c r="J1" s="813"/>
      <c r="K1" s="812"/>
      <c r="L1" s="812"/>
      <c r="M1" s="812"/>
      <c r="N1" s="812"/>
      <c r="O1" s="814"/>
      <c r="P1" s="815"/>
      <c r="Q1" s="812"/>
      <c r="R1" s="812"/>
    </row>
    <row r="2" spans="1:18" s="820" customFormat="1" ht="24.95" customHeight="1">
      <c r="A2" s="816" t="s">
        <v>113</v>
      </c>
      <c r="B2" s="816" t="s">
        <v>114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8"/>
      <c r="P2" s="819"/>
      <c r="Q2" s="818"/>
      <c r="R2" s="817"/>
    </row>
    <row r="3" spans="1:18" ht="38.25" customHeight="1">
      <c r="A3" s="821" t="s">
        <v>115</v>
      </c>
      <c r="B3" s="822">
        <v>30</v>
      </c>
      <c r="C3" s="1075" t="s">
        <v>131</v>
      </c>
      <c r="D3" s="1076"/>
      <c r="E3" s="1076"/>
      <c r="F3" s="1077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4"/>
      <c r="R3" s="812"/>
    </row>
    <row r="4" spans="1:18" ht="24.95" customHeight="1">
      <c r="A4" s="821" t="s">
        <v>116</v>
      </c>
      <c r="B4" s="822">
        <v>30</v>
      </c>
      <c r="C4"/>
      <c r="D4"/>
      <c r="E4"/>
      <c r="F4"/>
      <c r="G4"/>
      <c r="H4" s="823"/>
      <c r="I4" s="823"/>
      <c r="J4" s="823"/>
      <c r="K4" s="823"/>
      <c r="L4" s="823"/>
      <c r="M4" s="823"/>
      <c r="N4" s="823"/>
      <c r="O4" s="823"/>
      <c r="P4" s="823"/>
      <c r="Q4" s="824"/>
      <c r="R4" s="812"/>
    </row>
    <row r="5" spans="1:18" ht="24.95" customHeight="1">
      <c r="A5" s="821" t="s">
        <v>117</v>
      </c>
      <c r="B5" s="822">
        <v>50</v>
      </c>
      <c r="C5"/>
      <c r="D5"/>
      <c r="E5"/>
      <c r="F5"/>
      <c r="G5"/>
      <c r="H5" s="823"/>
      <c r="I5" s="823"/>
      <c r="J5" s="823"/>
      <c r="K5" s="823"/>
      <c r="L5" s="823"/>
      <c r="M5" s="823"/>
      <c r="N5" s="823"/>
      <c r="O5" s="823"/>
      <c r="P5" s="823"/>
      <c r="Q5" s="824"/>
      <c r="R5" s="812"/>
    </row>
    <row r="6" spans="1:18" ht="24.95" customHeight="1">
      <c r="A6" s="821" t="s">
        <v>118</v>
      </c>
      <c r="B6" s="822">
        <v>50</v>
      </c>
      <c r="C6" s="823"/>
      <c r="D6" s="823"/>
      <c r="E6" s="823"/>
      <c r="F6" s="823"/>
      <c r="G6" s="823"/>
      <c r="H6" s="823"/>
      <c r="I6" s="823"/>
      <c r="J6" s="823"/>
      <c r="K6" s="823"/>
      <c r="L6" s="823"/>
      <c r="M6" s="823"/>
      <c r="N6" s="823"/>
      <c r="O6" s="825"/>
      <c r="P6" s="823"/>
      <c r="Q6" s="824"/>
      <c r="R6" s="812"/>
    </row>
    <row r="7" spans="1:18" ht="24.95" customHeight="1">
      <c r="A7" s="821" t="s">
        <v>119</v>
      </c>
      <c r="B7" s="822">
        <v>50</v>
      </c>
      <c r="C7" s="823"/>
      <c r="D7" s="823"/>
      <c r="E7" s="823"/>
      <c r="F7" s="823"/>
      <c r="G7" s="823"/>
      <c r="H7" s="823"/>
      <c r="I7" s="823"/>
      <c r="J7" s="823"/>
      <c r="K7" s="823"/>
      <c r="L7" s="823"/>
      <c r="M7" s="823"/>
      <c r="N7" s="823"/>
      <c r="O7" s="825"/>
      <c r="P7" s="823"/>
      <c r="Q7" s="824"/>
      <c r="R7" s="812"/>
    </row>
    <row r="8" spans="1:18" ht="24.95" customHeight="1">
      <c r="A8" s="821" t="s">
        <v>120</v>
      </c>
      <c r="B8" s="822">
        <v>50</v>
      </c>
      <c r="C8" s="823"/>
      <c r="D8" s="823"/>
      <c r="E8" s="823"/>
      <c r="F8" s="823"/>
      <c r="G8" s="823"/>
      <c r="H8" s="823"/>
      <c r="I8" s="823"/>
      <c r="J8" s="823"/>
      <c r="K8" s="823"/>
      <c r="L8" s="823"/>
      <c r="M8" s="823"/>
      <c r="N8" s="823"/>
      <c r="O8" s="823"/>
      <c r="P8" s="823"/>
      <c r="Q8" s="824"/>
      <c r="R8" s="812"/>
    </row>
    <row r="9" spans="1:18" ht="24.95" customHeight="1">
      <c r="A9" s="821" t="s">
        <v>121</v>
      </c>
      <c r="B9" s="822">
        <v>100</v>
      </c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4"/>
      <c r="R9" s="812"/>
    </row>
    <row r="10" spans="1:18" ht="24.95" customHeight="1">
      <c r="A10" s="821" t="s">
        <v>122</v>
      </c>
      <c r="B10" s="822">
        <v>200</v>
      </c>
      <c r="C10" s="1072" t="s">
        <v>123</v>
      </c>
      <c r="D10" s="107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4"/>
      <c r="R10" s="812"/>
    </row>
    <row r="11" spans="1:18" ht="24.95" customHeight="1">
      <c r="A11" s="821" t="s">
        <v>124</v>
      </c>
      <c r="B11" s="822">
        <v>50</v>
      </c>
      <c r="C11" s="823"/>
      <c r="D11" s="823"/>
      <c r="E11" s="823"/>
      <c r="F11" s="823"/>
      <c r="G11" s="823"/>
      <c r="H11" s="823"/>
      <c r="I11" s="823"/>
      <c r="J11" s="823"/>
      <c r="K11" s="823"/>
      <c r="L11" s="823"/>
      <c r="M11" s="823"/>
      <c r="N11" s="823"/>
      <c r="O11" s="823"/>
      <c r="P11" s="823"/>
      <c r="Q11" s="824"/>
      <c r="R11" s="812"/>
    </row>
    <row r="12" spans="1:18" ht="24.95" customHeight="1">
      <c r="A12" s="821" t="s">
        <v>125</v>
      </c>
      <c r="B12" s="822">
        <v>75</v>
      </c>
      <c r="C12" s="823"/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4"/>
      <c r="R12" s="812"/>
    </row>
    <row r="13" spans="1:18" ht="24.95" customHeight="1">
      <c r="A13" s="821" t="s">
        <v>126</v>
      </c>
      <c r="B13" s="822">
        <v>100</v>
      </c>
      <c r="C13" s="823"/>
      <c r="D13" s="823"/>
      <c r="E13" s="823"/>
      <c r="F13" s="823"/>
      <c r="G13" s="823"/>
      <c r="H13" s="823"/>
      <c r="I13" s="823"/>
      <c r="J13" s="823"/>
      <c r="K13" s="823"/>
      <c r="L13" s="823"/>
      <c r="M13" s="823"/>
      <c r="N13" s="823"/>
      <c r="O13" s="823"/>
      <c r="P13" s="823"/>
      <c r="Q13" s="824"/>
      <c r="R13" s="812"/>
    </row>
    <row r="14" spans="1:18" ht="24.95" customHeight="1">
      <c r="A14" s="821" t="s">
        <v>127</v>
      </c>
      <c r="B14" s="822">
        <v>50</v>
      </c>
      <c r="C14" s="823"/>
      <c r="D14" s="823"/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3"/>
      <c r="Q14" s="824"/>
      <c r="R14" s="812"/>
    </row>
    <row r="15" spans="1:18" ht="24.95" customHeight="1">
      <c r="A15" s="816"/>
      <c r="B15" s="822"/>
      <c r="C15" s="823"/>
      <c r="D15" s="823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3"/>
      <c r="Q15" s="824"/>
      <c r="R15" s="812"/>
    </row>
    <row r="16" spans="1:18" ht="24.95" customHeight="1">
      <c r="A16" s="816" t="s">
        <v>128</v>
      </c>
      <c r="B16" s="822">
        <v>350</v>
      </c>
      <c r="C16" s="1072" t="s">
        <v>129</v>
      </c>
      <c r="D16" s="1074"/>
      <c r="E16" s="107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3"/>
      <c r="Q16" s="824"/>
      <c r="R16" s="812"/>
    </row>
    <row r="17" spans="1:18" ht="20.100000000000001" customHeight="1">
      <c r="A17" s="812"/>
      <c r="B17" s="823"/>
      <c r="C17" s="823"/>
      <c r="D17" s="823"/>
      <c r="E17" s="823"/>
      <c r="F17" s="823"/>
      <c r="G17" s="823"/>
      <c r="H17" s="823"/>
      <c r="I17" s="823"/>
      <c r="J17" s="823"/>
      <c r="K17" s="823"/>
      <c r="L17" s="823"/>
      <c r="M17" s="823"/>
      <c r="N17" s="823"/>
      <c r="O17" s="825"/>
      <c r="P17" s="823"/>
      <c r="Q17" s="824"/>
      <c r="R17" s="812"/>
    </row>
    <row r="18" spans="1:18" ht="20.100000000000001" customHeight="1">
      <c r="A18" s="826" t="s">
        <v>130</v>
      </c>
      <c r="B18" s="823"/>
      <c r="C18" s="823"/>
      <c r="D18" s="823"/>
      <c r="E18" s="823"/>
      <c r="F18" s="823"/>
      <c r="G18" s="823"/>
      <c r="H18" s="823"/>
      <c r="I18" s="823"/>
      <c r="J18" s="823"/>
      <c r="K18" s="823"/>
      <c r="L18" s="823"/>
      <c r="M18" s="823"/>
      <c r="N18" s="823"/>
      <c r="O18" s="823"/>
      <c r="P18" s="823"/>
      <c r="Q18" s="824"/>
      <c r="R18" s="812"/>
    </row>
    <row r="19" spans="1:18" ht="20.100000000000001" customHeight="1">
      <c r="A19" s="812"/>
      <c r="B19" s="823"/>
      <c r="C19" s="823"/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3"/>
      <c r="Q19" s="824"/>
      <c r="R19" s="812"/>
    </row>
    <row r="20" spans="1:18" ht="20.100000000000001" customHeight="1">
      <c r="A20" s="812"/>
      <c r="B20" s="823"/>
      <c r="C20" s="823"/>
      <c r="D20" s="823"/>
      <c r="E20" s="823"/>
      <c r="F20" s="823"/>
      <c r="G20" s="823"/>
      <c r="H20" s="823"/>
      <c r="I20" s="823"/>
      <c r="J20" s="823"/>
      <c r="K20" s="823"/>
      <c r="L20" s="823"/>
      <c r="M20" s="823"/>
      <c r="N20" s="823"/>
      <c r="O20" s="823"/>
      <c r="P20" s="823"/>
      <c r="Q20" s="824"/>
      <c r="R20" s="812"/>
    </row>
    <row r="21" spans="1:18">
      <c r="A21" s="812"/>
      <c r="B21" s="823"/>
      <c r="C21" s="823"/>
      <c r="D21" s="812"/>
      <c r="E21" s="812"/>
      <c r="F21" s="812"/>
      <c r="G21" s="812"/>
      <c r="H21" s="812"/>
      <c r="I21" s="812"/>
      <c r="J21" s="812"/>
      <c r="K21" s="812"/>
      <c r="L21" s="812"/>
      <c r="M21" s="812"/>
      <c r="N21" s="812"/>
      <c r="O21" s="823"/>
      <c r="P21" s="823"/>
      <c r="Q21" s="824"/>
      <c r="R21" s="812"/>
    </row>
    <row r="22" spans="1:18">
      <c r="A22" s="812"/>
      <c r="B22" s="823"/>
      <c r="C22" s="823"/>
      <c r="D22" s="812"/>
      <c r="E22" s="812"/>
      <c r="F22" s="812"/>
      <c r="G22" s="812"/>
      <c r="H22" s="812"/>
      <c r="I22" s="812"/>
      <c r="J22" s="812"/>
      <c r="K22" s="812"/>
      <c r="L22" s="812"/>
      <c r="M22" s="812"/>
      <c r="N22" s="812"/>
      <c r="O22" s="812"/>
      <c r="P22" s="812"/>
      <c r="Q22" s="812"/>
      <c r="R22" s="812"/>
    </row>
    <row r="23" spans="1:18">
      <c r="A23" s="812"/>
      <c r="B23" s="812"/>
    </row>
  </sheetData>
  <mergeCells count="3">
    <mergeCell ref="C10:D10"/>
    <mergeCell ref="C16:E16"/>
    <mergeCell ref="C3:F3"/>
  </mergeCells>
  <phoneticPr fontId="61" type="noConversion"/>
  <printOptions horizontalCentered="1"/>
  <pageMargins left="1" right="0.75" top="1.25" bottom="1" header="0.75" footer="0.5"/>
  <pageSetup orientation="portrait" r:id="rId1"/>
  <headerFooter alignWithMargins="0">
    <oddHeader xml:space="preserve">&amp;CCERTIFICATION PAY 2007 - 2008
</oddHeader>
    <oddFooter>&amp;L&amp;Z&amp;F, &amp;A&amp;R&amp;D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defaultRowHeight="18.75" customHeight="1"/>
  <cols>
    <col min="1" max="1" width="50.42578125" style="3" customWidth="1"/>
    <col min="2" max="2" width="14.140625" style="4" customWidth="1"/>
    <col min="3" max="3" width="12.7109375" style="5" customWidth="1"/>
    <col min="4" max="4" width="11.28515625" style="1" customWidth="1"/>
    <col min="5" max="16384" width="9.140625" style="1"/>
  </cols>
  <sheetData>
    <row r="1" spans="1:4" s="2" customFormat="1" ht="18.75" customHeight="1">
      <c r="A1" s="328" t="s">
        <v>161</v>
      </c>
      <c r="B1" s="378"/>
      <c r="C1" s="377"/>
      <c r="D1" s="331"/>
    </row>
    <row r="2" spans="1:4" ht="18.75" customHeight="1">
      <c r="A2" s="114"/>
      <c r="B2" s="173"/>
      <c r="C2" s="95"/>
      <c r="D2" s="114"/>
    </row>
    <row r="3" spans="1:4" s="2" customFormat="1" ht="18.75" customHeight="1">
      <c r="A3" s="119" t="s">
        <v>547</v>
      </c>
      <c r="B3" s="192">
        <v>2006</v>
      </c>
      <c r="C3" s="192">
        <v>2007</v>
      </c>
      <c r="D3" s="119">
        <v>2008</v>
      </c>
    </row>
    <row r="4" spans="1:4" s="9" customFormat="1" ht="18.75" customHeight="1">
      <c r="A4" s="313"/>
      <c r="B4" s="319"/>
      <c r="C4" s="314"/>
      <c r="D4" s="313"/>
    </row>
    <row r="5" spans="1:4" s="9" customFormat="1" ht="18.75" customHeight="1">
      <c r="A5" s="993" t="s">
        <v>1179</v>
      </c>
      <c r="B5" s="891"/>
      <c r="C5" s="994"/>
      <c r="D5" s="893">
        <v>2400</v>
      </c>
    </row>
    <row r="6" spans="1:4" s="2" customFormat="1" ht="18.75" customHeight="1">
      <c r="A6" s="119"/>
      <c r="B6" s="192"/>
      <c r="C6" s="192"/>
      <c r="D6" s="304"/>
    </row>
    <row r="7" spans="1:4" s="2" customFormat="1" ht="18.75" customHeight="1">
      <c r="A7" s="246" t="s">
        <v>836</v>
      </c>
      <c r="B7" s="200">
        <v>200</v>
      </c>
      <c r="C7" s="122">
        <v>200</v>
      </c>
      <c r="D7" s="121" t="s">
        <v>357</v>
      </c>
    </row>
    <row r="8" spans="1:4" ht="18.75" customHeight="1">
      <c r="A8" s="199" t="s">
        <v>267</v>
      </c>
      <c r="B8" s="245">
        <v>1600</v>
      </c>
      <c r="C8" s="122">
        <v>1650</v>
      </c>
      <c r="D8" s="121" t="s">
        <v>357</v>
      </c>
    </row>
    <row r="9" spans="1:4" ht="18.75" customHeight="1">
      <c r="A9" s="199" t="s">
        <v>204</v>
      </c>
      <c r="B9" s="245">
        <v>700</v>
      </c>
      <c r="C9" s="122">
        <v>800</v>
      </c>
      <c r="D9" s="121" t="s">
        <v>357</v>
      </c>
    </row>
    <row r="10" spans="1:4" ht="18.75" customHeight="1">
      <c r="A10" s="199" t="s">
        <v>270</v>
      </c>
      <c r="B10" s="273"/>
      <c r="C10" s="122">
        <v>1000</v>
      </c>
      <c r="D10" s="121" t="s">
        <v>357</v>
      </c>
    </row>
    <row r="11" spans="1:4" s="2" customFormat="1" ht="18.75" customHeight="1">
      <c r="A11" s="246" t="s">
        <v>266</v>
      </c>
      <c r="B11" s="200"/>
      <c r="C11" s="193">
        <v>720</v>
      </c>
      <c r="D11" s="121" t="s">
        <v>357</v>
      </c>
    </row>
    <row r="12" spans="1:4" ht="18.75" customHeight="1">
      <c r="A12" s="246" t="s">
        <v>107</v>
      </c>
      <c r="B12" s="200"/>
      <c r="C12" s="122">
        <v>30</v>
      </c>
      <c r="D12" s="121" t="s">
        <v>357</v>
      </c>
    </row>
    <row r="13" spans="1:4" ht="18.75" customHeight="1">
      <c r="A13" s="246" t="s">
        <v>265</v>
      </c>
      <c r="B13" s="200"/>
      <c r="C13" s="122">
        <v>90</v>
      </c>
      <c r="D13" s="121" t="s">
        <v>357</v>
      </c>
    </row>
    <row r="14" spans="1:4" ht="18.75" customHeight="1">
      <c r="A14" s="199" t="s">
        <v>628</v>
      </c>
      <c r="B14" s="245">
        <v>500</v>
      </c>
      <c r="C14" s="122">
        <v>550</v>
      </c>
      <c r="D14" s="121">
        <v>600</v>
      </c>
    </row>
    <row r="15" spans="1:4" ht="18.75" customHeight="1">
      <c r="A15" s="246" t="s">
        <v>64</v>
      </c>
      <c r="B15" s="200"/>
      <c r="C15" s="122">
        <v>300</v>
      </c>
      <c r="D15" s="213">
        <v>450</v>
      </c>
    </row>
    <row r="16" spans="1:4" ht="18.75" customHeight="1">
      <c r="A16" s="246" t="s">
        <v>268</v>
      </c>
      <c r="B16" s="275"/>
      <c r="C16" s="276"/>
      <c r="D16" s="213">
        <v>1200</v>
      </c>
    </row>
    <row r="17" spans="1:4" ht="18.75" customHeight="1">
      <c r="A17" s="246" t="s">
        <v>269</v>
      </c>
      <c r="B17" s="275"/>
      <c r="C17" s="276"/>
      <c r="D17" s="213">
        <v>3400</v>
      </c>
    </row>
    <row r="18" spans="1:4" ht="18.75" customHeight="1">
      <c r="A18" s="274"/>
      <c r="B18" s="275"/>
      <c r="C18" s="276"/>
      <c r="D18" s="213"/>
    </row>
    <row r="19" spans="1:4" ht="18.75" customHeight="1" thickBot="1">
      <c r="A19" s="274"/>
      <c r="B19" s="277"/>
      <c r="C19" s="278"/>
      <c r="D19" s="214"/>
    </row>
    <row r="20" spans="1:4" ht="18.75" customHeight="1" thickTop="1">
      <c r="A20" s="242" t="s">
        <v>545</v>
      </c>
      <c r="B20" s="255">
        <f>SUM(B4:B12)</f>
        <v>2500</v>
      </c>
      <c r="C20" s="196">
        <f>SUM(C4:C19)</f>
        <v>5340</v>
      </c>
      <c r="D20" s="163">
        <f>SUM(D4:D19)</f>
        <v>8050</v>
      </c>
    </row>
    <row r="21" spans="1:4" ht="18.75" customHeight="1">
      <c r="A21" s="279"/>
      <c r="B21" s="164"/>
      <c r="C21" s="97" t="s">
        <v>546</v>
      </c>
      <c r="D21" s="106"/>
    </row>
    <row r="22" spans="1:4" ht="18.75" customHeight="1">
      <c r="A22" s="20"/>
    </row>
    <row r="23" spans="1:4" ht="18.75" customHeight="1">
      <c r="A23" s="20"/>
    </row>
    <row r="24" spans="1:4" ht="18.75" customHeight="1">
      <c r="A24" s="20"/>
    </row>
    <row r="25" spans="1:4" ht="18.75" customHeight="1">
      <c r="A25" s="20"/>
    </row>
    <row r="26" spans="1:4" ht="18.75" customHeight="1">
      <c r="A26" s="20"/>
    </row>
    <row r="27" spans="1:4" ht="18.75" customHeight="1">
      <c r="A27" s="20"/>
    </row>
    <row r="28" spans="1:4" ht="18.75" customHeight="1">
      <c r="A28" s="20"/>
    </row>
    <row r="29" spans="1:4" ht="18.75" customHeight="1">
      <c r="A29" s="20"/>
    </row>
    <row r="30" spans="1:4" ht="18.75" customHeight="1">
      <c r="A30" s="20"/>
    </row>
    <row r="31" spans="1:4" ht="18.75" customHeight="1">
      <c r="A31" s="20"/>
    </row>
    <row r="32" spans="1:4" ht="18.75" customHeight="1">
      <c r="A32" s="20"/>
    </row>
    <row r="33" spans="1:1" ht="18.75" customHeight="1">
      <c r="A33" s="20"/>
    </row>
    <row r="34" spans="1:1" ht="18.75" customHeight="1">
      <c r="A34" s="20"/>
    </row>
    <row r="35" spans="1:1" ht="18.75" customHeight="1">
      <c r="A35" s="20"/>
    </row>
    <row r="36" spans="1:1" ht="18.75" customHeight="1">
      <c r="A36" s="2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/>
  </sheetViews>
  <sheetFormatPr defaultRowHeight="12.75"/>
  <cols>
    <col min="1" max="1" width="37.28515625" customWidth="1"/>
    <col min="2" max="2" width="13.28515625" customWidth="1"/>
    <col min="3" max="3" width="11.85546875" customWidth="1"/>
    <col min="4" max="4" width="13.28515625" customWidth="1"/>
  </cols>
  <sheetData>
    <row r="1" spans="1:5" ht="18" customHeight="1">
      <c r="A1" s="437" t="s">
        <v>98</v>
      </c>
      <c r="B1" s="438"/>
      <c r="C1" s="439"/>
      <c r="D1" s="414"/>
      <c r="E1" s="104"/>
    </row>
    <row r="2" spans="1:5" ht="18" customHeight="1">
      <c r="A2" s="198"/>
      <c r="B2" s="200"/>
      <c r="C2" s="122"/>
      <c r="D2" s="198"/>
      <c r="E2" s="104"/>
    </row>
    <row r="3" spans="1:5" ht="18" customHeight="1">
      <c r="A3" s="165" t="s">
        <v>547</v>
      </c>
      <c r="B3" s="510">
        <v>2006</v>
      </c>
      <c r="C3" s="510">
        <v>2007</v>
      </c>
      <c r="D3" s="165">
        <v>2008</v>
      </c>
      <c r="E3" s="104"/>
    </row>
    <row r="4" spans="1:5" ht="18" customHeight="1">
      <c r="A4" s="512"/>
      <c r="B4" s="546"/>
      <c r="C4" s="547"/>
      <c r="D4" s="512"/>
      <c r="E4" s="104"/>
    </row>
    <row r="5" spans="1:5" ht="18" customHeight="1">
      <c r="A5" s="254" t="s">
        <v>1181</v>
      </c>
      <c r="B5" s="570"/>
      <c r="C5" s="899"/>
      <c r="D5" s="895">
        <v>-1600</v>
      </c>
      <c r="E5" s="104"/>
    </row>
    <row r="6" spans="1:5" ht="18" customHeight="1">
      <c r="A6" s="517"/>
      <c r="B6" s="517"/>
      <c r="C6" s="517"/>
      <c r="D6" s="165"/>
      <c r="E6" s="104"/>
    </row>
    <row r="7" spans="1:5" ht="18" customHeight="1">
      <c r="A7" s="239" t="s">
        <v>409</v>
      </c>
      <c r="B7" s="281">
        <v>225</v>
      </c>
      <c r="C7" s="281">
        <v>550</v>
      </c>
      <c r="D7" s="166">
        <v>550</v>
      </c>
      <c r="E7" s="104"/>
    </row>
    <row r="8" spans="1:5" ht="18" customHeight="1">
      <c r="A8" s="239" t="s">
        <v>410</v>
      </c>
      <c r="B8" s="166">
        <v>400</v>
      </c>
      <c r="C8" s="280">
        <v>192</v>
      </c>
      <c r="D8" s="166">
        <v>300</v>
      </c>
      <c r="E8" s="104"/>
    </row>
    <row r="9" spans="1:5" ht="18" customHeight="1">
      <c r="A9" s="239" t="s">
        <v>411</v>
      </c>
      <c r="B9" s="281">
        <v>150</v>
      </c>
      <c r="C9" s="281">
        <v>820</v>
      </c>
      <c r="D9" s="166">
        <v>850</v>
      </c>
      <c r="E9" s="104"/>
    </row>
    <row r="10" spans="1:5" ht="18" customHeight="1">
      <c r="A10" s="239" t="s">
        <v>412</v>
      </c>
      <c r="B10" s="281">
        <v>250</v>
      </c>
      <c r="C10" s="281">
        <v>500</v>
      </c>
      <c r="D10" s="281">
        <v>500</v>
      </c>
      <c r="E10" s="104"/>
    </row>
    <row r="11" spans="1:5" ht="18" customHeight="1">
      <c r="A11" s="239" t="s">
        <v>956</v>
      </c>
      <c r="B11" s="281">
        <v>150</v>
      </c>
      <c r="C11" s="281">
        <v>540</v>
      </c>
      <c r="D11" s="281">
        <v>540</v>
      </c>
      <c r="E11" s="104"/>
    </row>
    <row r="12" spans="1:5" ht="18" customHeight="1">
      <c r="A12" s="239" t="s">
        <v>408</v>
      </c>
      <c r="B12" s="281">
        <v>675</v>
      </c>
      <c r="C12" s="281">
        <v>850</v>
      </c>
      <c r="D12" s="281">
        <v>1000</v>
      </c>
      <c r="E12" s="104"/>
    </row>
    <row r="13" spans="1:5" ht="18" customHeight="1">
      <c r="A13" s="239" t="s">
        <v>351</v>
      </c>
      <c r="B13" s="281"/>
      <c r="C13" s="281"/>
      <c r="D13" s="281">
        <v>1200</v>
      </c>
      <c r="E13" s="104"/>
    </row>
    <row r="14" spans="1:5" ht="18" customHeight="1">
      <c r="A14" s="307"/>
      <c r="B14" s="521"/>
      <c r="C14" s="521"/>
      <c r="D14" s="521"/>
      <c r="E14" s="104"/>
    </row>
    <row r="15" spans="1:5" ht="18" customHeight="1">
      <c r="A15" s="544" t="s">
        <v>617</v>
      </c>
      <c r="B15" s="545">
        <f>SUM(B4:B13)</f>
        <v>1850</v>
      </c>
      <c r="C15" s="545">
        <f>SUM(C4:C13)</f>
        <v>3452</v>
      </c>
      <c r="D15" s="545">
        <f>SUM(D4:D13)</f>
        <v>3340</v>
      </c>
      <c r="E15" s="104"/>
    </row>
    <row r="16" spans="1:5" ht="18" customHeight="1">
      <c r="A16" s="537"/>
      <c r="B16" s="537"/>
      <c r="C16" s="537"/>
      <c r="D16" s="537"/>
      <c r="E16" s="104"/>
    </row>
    <row r="17" spans="1:5" ht="18" customHeight="1">
      <c r="A17" s="104"/>
      <c r="B17" s="104"/>
      <c r="C17" s="104"/>
      <c r="D17" s="104"/>
      <c r="E17" s="104"/>
    </row>
    <row r="18" spans="1:5" ht="18" customHeight="1">
      <c r="A18" s="104"/>
      <c r="B18" s="104"/>
      <c r="C18" s="104"/>
      <c r="D18" s="104"/>
      <c r="E18" s="104"/>
    </row>
    <row r="19" spans="1:5" ht="18" customHeight="1">
      <c r="A19" s="104"/>
      <c r="B19" s="104"/>
      <c r="C19" s="104"/>
      <c r="D19" s="104"/>
      <c r="E19" s="104"/>
    </row>
    <row r="20" spans="1:5" ht="18" customHeight="1">
      <c r="A20" s="104"/>
      <c r="B20" s="104"/>
      <c r="C20" s="104"/>
      <c r="D20" s="104"/>
      <c r="E20" s="104"/>
    </row>
    <row r="21" spans="1:5" ht="18" customHeight="1">
      <c r="A21" s="104"/>
      <c r="B21" s="104"/>
      <c r="C21" s="104"/>
      <c r="D21" s="104"/>
      <c r="E21" s="104"/>
    </row>
    <row r="22" spans="1:5">
      <c r="A22" s="104"/>
      <c r="B22" s="104"/>
      <c r="C22" s="104"/>
      <c r="D22" s="104"/>
      <c r="E22" s="104"/>
    </row>
    <row r="23" spans="1:5">
      <c r="A23" s="104"/>
      <c r="B23" s="104"/>
      <c r="C23" s="104"/>
      <c r="D23" s="104"/>
      <c r="E23" s="104"/>
    </row>
    <row r="24" spans="1:5">
      <c r="A24" s="104"/>
      <c r="B24" s="104"/>
      <c r="C24" s="104"/>
      <c r="D24" s="104"/>
      <c r="E24" s="104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2.75"/>
  <cols>
    <col min="1" max="1" width="40.42578125" customWidth="1"/>
    <col min="2" max="2" width="12.140625" customWidth="1"/>
    <col min="3" max="3" width="11.7109375" customWidth="1"/>
    <col min="4" max="4" width="11" customWidth="1"/>
  </cols>
  <sheetData>
    <row r="1" spans="1:4" ht="18" customHeight="1">
      <c r="A1" s="328" t="s">
        <v>42</v>
      </c>
      <c r="B1" s="378"/>
      <c r="C1" s="377"/>
      <c r="D1" s="331"/>
    </row>
    <row r="2" spans="1:4" ht="18" customHeight="1">
      <c r="A2" s="114"/>
      <c r="B2" s="173"/>
      <c r="C2" s="95"/>
      <c r="D2" s="114"/>
    </row>
    <row r="3" spans="1:4" ht="18" customHeight="1">
      <c r="A3" s="165" t="s">
        <v>547</v>
      </c>
      <c r="B3" s="510">
        <v>2006</v>
      </c>
      <c r="C3" s="510">
        <v>2007</v>
      </c>
      <c r="D3" s="165">
        <v>2008</v>
      </c>
    </row>
    <row r="4" spans="1:4" ht="18" customHeight="1">
      <c r="A4" s="512"/>
      <c r="B4" s="546"/>
      <c r="C4" s="547"/>
      <c r="D4" s="512"/>
    </row>
    <row r="5" spans="1:4" ht="18" customHeight="1">
      <c r="A5" s="548" t="s">
        <v>43</v>
      </c>
      <c r="B5" s="281"/>
      <c r="C5" s="281"/>
      <c r="D5" s="166"/>
    </row>
    <row r="6" spans="1:4" ht="18" customHeight="1">
      <c r="A6" s="239" t="s">
        <v>467</v>
      </c>
      <c r="B6" s="166"/>
      <c r="C6" s="280">
        <v>250</v>
      </c>
      <c r="D6" s="166">
        <v>200</v>
      </c>
    </row>
    <row r="7" spans="1:4" ht="18" customHeight="1">
      <c r="A7" s="239" t="s">
        <v>48</v>
      </c>
      <c r="B7" s="281"/>
      <c r="C7" s="281">
        <v>200</v>
      </c>
      <c r="D7" s="166"/>
    </row>
    <row r="8" spans="1:4" ht="18" customHeight="1">
      <c r="A8" s="239" t="s">
        <v>464</v>
      </c>
      <c r="B8" s="221"/>
      <c r="C8" s="221">
        <v>400</v>
      </c>
      <c r="D8" s="166">
        <v>500</v>
      </c>
    </row>
    <row r="9" spans="1:4" ht="18" customHeight="1">
      <c r="A9" s="239" t="s">
        <v>49</v>
      </c>
      <c r="B9" s="166"/>
      <c r="C9" s="280">
        <v>125</v>
      </c>
      <c r="D9" s="166"/>
    </row>
    <row r="10" spans="1:4" ht="18" customHeight="1">
      <c r="A10" s="239" t="s">
        <v>465</v>
      </c>
      <c r="B10" s="166"/>
      <c r="C10" s="280"/>
      <c r="D10" s="166">
        <v>1500</v>
      </c>
    </row>
    <row r="11" spans="1:4" ht="12" customHeight="1">
      <c r="A11" s="239"/>
      <c r="B11" s="166"/>
      <c r="C11" s="280"/>
      <c r="D11" s="166"/>
    </row>
    <row r="12" spans="1:4" ht="18" customHeight="1">
      <c r="A12" s="549" t="s">
        <v>50</v>
      </c>
      <c r="B12" s="281"/>
      <c r="C12" s="281"/>
      <c r="D12" s="166"/>
    </row>
    <row r="13" spans="1:4" ht="18" customHeight="1">
      <c r="A13" s="239" t="s">
        <v>51</v>
      </c>
      <c r="B13" s="281"/>
      <c r="C13" s="281">
        <v>200</v>
      </c>
      <c r="D13" s="281">
        <v>250</v>
      </c>
    </row>
    <row r="14" spans="1:4" ht="18" customHeight="1">
      <c r="A14" s="239" t="s">
        <v>466</v>
      </c>
      <c r="B14" s="281"/>
      <c r="C14" s="281">
        <v>300</v>
      </c>
      <c r="D14" s="281">
        <v>0</v>
      </c>
    </row>
    <row r="15" spans="1:4" ht="18" customHeight="1">
      <c r="A15" s="560" t="s">
        <v>1163</v>
      </c>
      <c r="B15" s="449"/>
      <c r="C15" s="449"/>
      <c r="D15" s="992">
        <v>3000</v>
      </c>
    </row>
    <row r="16" spans="1:4" ht="18" customHeight="1">
      <c r="A16" s="239" t="s">
        <v>1180</v>
      </c>
      <c r="B16" s="281"/>
      <c r="C16" s="281"/>
      <c r="D16" s="281">
        <v>-3920</v>
      </c>
    </row>
    <row r="17" spans="1:4" ht="18" customHeight="1" thickBot="1">
      <c r="A17" s="239"/>
      <c r="B17" s="521"/>
      <c r="C17" s="521"/>
      <c r="D17" s="521"/>
    </row>
    <row r="18" spans="1:4" ht="18" customHeight="1" thickTop="1">
      <c r="A18" s="544" t="s">
        <v>617</v>
      </c>
      <c r="B18" s="539">
        <f>SUM(B4:B17)</f>
        <v>0</v>
      </c>
      <c r="C18" s="539">
        <f>SUM(C4:C17)</f>
        <v>1475</v>
      </c>
      <c r="D18" s="539">
        <f>SUM(D4:D17)</f>
        <v>1530</v>
      </c>
    </row>
    <row r="19" spans="1:4" ht="18" customHeight="1"/>
    <row r="20" spans="1:4" ht="18" customHeight="1"/>
    <row r="21" spans="1:4" ht="18" customHeight="1"/>
    <row r="22" spans="1:4" ht="18" customHeight="1"/>
    <row r="23" spans="1:4" ht="18" customHeight="1"/>
    <row r="24" spans="1:4" ht="18" customHeight="1"/>
  </sheetData>
  <phoneticPr fontId="30" type="noConversion"/>
  <printOptions horizontalCentered="1"/>
  <pageMargins left="0.75" right="0.75" top="1" bottom="1" header="0.5" footer="0.5"/>
  <pageSetup orientation="portrait" verticalDpi="0" r:id="rId1"/>
  <headerFooter alignWithMargins="0">
    <oddFooter>&amp;L&amp;Z&amp;F, &amp;A&amp;R&amp;D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4.85546875" style="3" customWidth="1"/>
    <col min="2" max="2" width="14.42578125" style="4" customWidth="1"/>
    <col min="3" max="3" width="14.140625" style="4" customWidth="1"/>
    <col min="4" max="4" width="12.85546875" style="1" customWidth="1"/>
    <col min="5" max="16384" width="9.140625" style="1"/>
  </cols>
  <sheetData>
    <row r="1" spans="1:5" s="2" customFormat="1" ht="18.75" customHeight="1">
      <c r="A1" s="328" t="s">
        <v>696</v>
      </c>
      <c r="B1" s="378"/>
      <c r="C1" s="378"/>
      <c r="D1" s="378"/>
    </row>
    <row r="2" spans="1:5" ht="18.75" customHeight="1">
      <c r="A2" s="114"/>
      <c r="B2" s="95"/>
      <c r="C2" s="95"/>
      <c r="D2" s="95"/>
    </row>
    <row r="3" spans="1:5" s="2" customFormat="1" ht="18.75" customHeight="1">
      <c r="A3" s="119" t="s">
        <v>547</v>
      </c>
      <c r="B3" s="192">
        <v>2006</v>
      </c>
      <c r="C3" s="192">
        <v>2007</v>
      </c>
      <c r="D3" s="192">
        <v>2008</v>
      </c>
    </row>
    <row r="4" spans="1:5" s="9" customFormat="1" ht="18.75" customHeight="1">
      <c r="A4" s="313"/>
      <c r="B4" s="398"/>
      <c r="C4" s="398"/>
      <c r="D4" s="398"/>
    </row>
    <row r="5" spans="1:5" s="9" customFormat="1" ht="18.75" customHeight="1">
      <c r="A5" s="993" t="s">
        <v>1180</v>
      </c>
      <c r="B5" s="892"/>
      <c r="C5" s="892"/>
      <c r="D5" s="892">
        <v>-9000</v>
      </c>
    </row>
    <row r="6" spans="1:5" s="9" customFormat="1" ht="18.75" customHeight="1">
      <c r="A6" s="313"/>
      <c r="B6" s="398"/>
      <c r="C6" s="398"/>
      <c r="D6" s="398"/>
    </row>
    <row r="7" spans="1:5" s="9" customFormat="1" ht="18.75" customHeight="1">
      <c r="A7" s="246" t="s">
        <v>555</v>
      </c>
      <c r="B7" s="122">
        <v>500</v>
      </c>
      <c r="C7" s="122">
        <v>1500</v>
      </c>
      <c r="D7" s="122">
        <v>2000</v>
      </c>
      <c r="E7" s="283"/>
    </row>
    <row r="8" spans="1:5" s="9" customFormat="1" ht="18.75" customHeight="1">
      <c r="A8" s="246" t="s">
        <v>945</v>
      </c>
      <c r="B8" s="122">
        <v>1800</v>
      </c>
      <c r="C8" s="122">
        <v>4000</v>
      </c>
      <c r="D8" s="122">
        <v>4500</v>
      </c>
      <c r="E8" s="283"/>
    </row>
    <row r="9" spans="1:5" s="9" customFormat="1" ht="18.75" customHeight="1">
      <c r="A9" s="251" t="s">
        <v>753</v>
      </c>
      <c r="B9" s="245">
        <v>600</v>
      </c>
      <c r="C9" s="245">
        <v>0</v>
      </c>
      <c r="D9" s="245">
        <v>0</v>
      </c>
      <c r="E9" s="283"/>
    </row>
    <row r="10" spans="1:5" s="9" customFormat="1" ht="18.75" customHeight="1">
      <c r="A10" s="246" t="s">
        <v>556</v>
      </c>
      <c r="B10" s="122">
        <v>850</v>
      </c>
      <c r="C10" s="122">
        <v>1500</v>
      </c>
      <c r="D10" s="122">
        <v>1600</v>
      </c>
      <c r="E10" s="283"/>
    </row>
    <row r="11" spans="1:5" s="9" customFormat="1" ht="18.75" customHeight="1">
      <c r="A11" s="832" t="s">
        <v>388</v>
      </c>
      <c r="B11" s="833"/>
      <c r="C11" s="833"/>
      <c r="D11" s="833">
        <v>700</v>
      </c>
      <c r="E11" s="283"/>
    </row>
    <row r="12" spans="1:5" s="9" customFormat="1" ht="18.75" customHeight="1">
      <c r="A12" s="284" t="s">
        <v>781</v>
      </c>
      <c r="B12" s="285">
        <v>10157</v>
      </c>
      <c r="C12" s="285">
        <v>18000</v>
      </c>
      <c r="D12" s="285">
        <v>12000</v>
      </c>
      <c r="E12" s="283"/>
    </row>
    <row r="13" spans="1:5" s="9" customFormat="1" ht="18.75" customHeight="1">
      <c r="A13" s="284" t="s">
        <v>946</v>
      </c>
      <c r="B13" s="286"/>
      <c r="C13" s="285">
        <v>5000</v>
      </c>
      <c r="D13" s="285">
        <v>15000</v>
      </c>
      <c r="E13" s="283"/>
    </row>
    <row r="14" spans="1:5" s="9" customFormat="1" ht="18.75" customHeight="1">
      <c r="A14" s="284" t="s">
        <v>21</v>
      </c>
      <c r="B14" s="285">
        <v>2500</v>
      </c>
      <c r="C14" s="285">
        <v>2000</v>
      </c>
      <c r="D14" s="285">
        <v>0</v>
      </c>
      <c r="E14" s="283"/>
    </row>
    <row r="15" spans="1:5" s="9" customFormat="1" ht="18.75" customHeight="1">
      <c r="A15" s="246" t="s">
        <v>149</v>
      </c>
      <c r="B15" s="122">
        <v>300</v>
      </c>
      <c r="C15" s="122">
        <v>50</v>
      </c>
      <c r="D15" s="122">
        <v>50</v>
      </c>
      <c r="E15" s="283"/>
    </row>
    <row r="16" spans="1:5" s="9" customFormat="1" ht="18.75" customHeight="1">
      <c r="A16" s="246" t="s">
        <v>782</v>
      </c>
      <c r="B16" s="122">
        <v>1000</v>
      </c>
      <c r="C16" s="122">
        <v>0</v>
      </c>
      <c r="D16" s="122">
        <v>0</v>
      </c>
      <c r="E16" s="283"/>
    </row>
    <row r="17" spans="1:5" s="9" customFormat="1" ht="18.75" customHeight="1">
      <c r="A17" s="199" t="s">
        <v>560</v>
      </c>
      <c r="B17" s="193">
        <v>750</v>
      </c>
      <c r="C17" s="193">
        <v>0</v>
      </c>
      <c r="D17" s="193">
        <v>0</v>
      </c>
      <c r="E17" s="283"/>
    </row>
    <row r="18" spans="1:5" s="9" customFormat="1" ht="18.75" customHeight="1">
      <c r="A18" s="246" t="s">
        <v>557</v>
      </c>
      <c r="B18" s="122">
        <v>600</v>
      </c>
      <c r="C18" s="122">
        <v>500</v>
      </c>
      <c r="D18" s="122">
        <v>4000</v>
      </c>
      <c r="E18" s="283"/>
    </row>
    <row r="19" spans="1:5" s="9" customFormat="1" ht="18.75" customHeight="1">
      <c r="A19" s="246" t="s">
        <v>554</v>
      </c>
      <c r="B19" s="122">
        <v>600</v>
      </c>
      <c r="C19" s="122">
        <v>500</v>
      </c>
      <c r="D19" s="122">
        <v>1200</v>
      </c>
      <c r="E19" s="283"/>
    </row>
    <row r="20" spans="1:5" s="9" customFormat="1" ht="18.75" customHeight="1">
      <c r="A20" s="199" t="s">
        <v>947</v>
      </c>
      <c r="B20" s="122"/>
      <c r="C20" s="122">
        <v>300</v>
      </c>
      <c r="D20" s="122">
        <v>300</v>
      </c>
      <c r="E20" s="283"/>
    </row>
    <row r="21" spans="1:5" s="9" customFormat="1" ht="18.75" customHeight="1">
      <c r="A21" s="199" t="s">
        <v>558</v>
      </c>
      <c r="B21" s="122">
        <v>900</v>
      </c>
      <c r="C21" s="122">
        <v>0</v>
      </c>
      <c r="D21" s="122">
        <v>0</v>
      </c>
      <c r="E21" s="283"/>
    </row>
    <row r="22" spans="1:5" ht="18.75" customHeight="1">
      <c r="A22" s="284" t="s">
        <v>775</v>
      </c>
      <c r="B22" s="245">
        <v>500</v>
      </c>
      <c r="C22" s="245">
        <v>600</v>
      </c>
      <c r="D22" s="245">
        <v>1000</v>
      </c>
      <c r="E22" s="106"/>
    </row>
    <row r="23" spans="1:5" ht="18" customHeight="1">
      <c r="A23" s="284" t="s">
        <v>468</v>
      </c>
      <c r="B23" s="245"/>
      <c r="C23" s="245"/>
      <c r="D23" s="245">
        <v>3500</v>
      </c>
      <c r="E23" s="106"/>
    </row>
    <row r="24" spans="1:5" ht="18.75" customHeight="1" thickBot="1">
      <c r="A24" s="284"/>
      <c r="B24" s="287"/>
      <c r="C24" s="287"/>
      <c r="D24" s="287"/>
      <c r="E24" s="106"/>
    </row>
    <row r="25" spans="1:5" ht="18.75" customHeight="1" thickTop="1">
      <c r="A25" s="242" t="s">
        <v>545</v>
      </c>
      <c r="B25" s="195">
        <f>SUM(B4:B24)</f>
        <v>21057</v>
      </c>
      <c r="C25" s="195">
        <f>SUM(C4:C24)</f>
        <v>33950</v>
      </c>
      <c r="D25" s="195">
        <f>SUM(D4:D24)</f>
        <v>36850</v>
      </c>
      <c r="E25" s="106"/>
    </row>
    <row r="26" spans="1:5" s="2" customFormat="1" ht="18.75" customHeight="1">
      <c r="A26"/>
      <c r="B26" s="5"/>
      <c r="C26"/>
    </row>
    <row r="27" spans="1:5" ht="18.75" customHeight="1">
      <c r="A27"/>
      <c r="C27"/>
    </row>
    <row r="28" spans="1:5" ht="18.75" customHeight="1">
      <c r="A28"/>
      <c r="C28"/>
    </row>
    <row r="29" spans="1:5" ht="18.75" customHeight="1">
      <c r="A29"/>
      <c r="C29"/>
    </row>
    <row r="30" spans="1:5" ht="18.75" customHeight="1">
      <c r="A30"/>
      <c r="C30"/>
    </row>
  </sheetData>
  <phoneticPr fontId="30" type="noConversion"/>
  <printOptions horizontalCentered="1"/>
  <pageMargins left="0.5" right="0.25" top="1" bottom="1" header="0.5" footer="0.5"/>
  <pageSetup orientation="portrait" r:id="rId1"/>
  <headerFooter alignWithMargins="0">
    <oddFooter>&amp;L&amp;Z&amp;F, &amp;A&amp;R&amp;D,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7.42578125" style="3" customWidth="1"/>
    <col min="2" max="2" width="15.5703125" style="4" bestFit="1" customWidth="1"/>
    <col min="3" max="3" width="12.42578125" style="5" customWidth="1"/>
    <col min="4" max="4" width="11" style="1" customWidth="1"/>
    <col min="5" max="16384" width="9.140625" style="1"/>
  </cols>
  <sheetData>
    <row r="1" spans="1:4" s="2" customFormat="1" ht="18.75" customHeight="1">
      <c r="A1" s="437" t="s">
        <v>698</v>
      </c>
      <c r="B1" s="438"/>
      <c r="C1" s="439"/>
      <c r="D1" s="439"/>
    </row>
    <row r="2" spans="1:4" ht="18.75" customHeight="1">
      <c r="A2" s="198"/>
      <c r="B2" s="200"/>
      <c r="C2" s="122"/>
      <c r="D2" s="122"/>
    </row>
    <row r="3" spans="1:4" s="2" customFormat="1" ht="18.75" customHeight="1">
      <c r="A3" s="119" t="s">
        <v>547</v>
      </c>
      <c r="B3" s="192">
        <v>2006</v>
      </c>
      <c r="C3" s="192">
        <v>2007</v>
      </c>
      <c r="D3" s="192">
        <v>2008</v>
      </c>
    </row>
    <row r="4" spans="1:4" s="2" customFormat="1" ht="18.75" customHeight="1">
      <c r="A4" s="246"/>
      <c r="B4" s="200"/>
      <c r="C4" s="122"/>
      <c r="D4" s="122"/>
    </row>
    <row r="5" spans="1:4" s="2" customFormat="1" ht="18.75" customHeight="1">
      <c r="A5" s="246" t="s">
        <v>631</v>
      </c>
      <c r="B5" s="200">
        <v>750</v>
      </c>
      <c r="C5" s="122">
        <v>500</v>
      </c>
      <c r="D5" s="122">
        <v>400</v>
      </c>
    </row>
    <row r="6" spans="1:4" s="2" customFormat="1" ht="18.75" customHeight="1">
      <c r="A6" s="246" t="s">
        <v>633</v>
      </c>
      <c r="B6" s="200">
        <v>1500</v>
      </c>
      <c r="C6" s="122">
        <v>1500</v>
      </c>
      <c r="D6" s="122">
        <v>1500</v>
      </c>
    </row>
    <row r="7" spans="1:4" s="2" customFormat="1" ht="18.75" customHeight="1">
      <c r="A7" s="246" t="s">
        <v>635</v>
      </c>
      <c r="B7" s="200">
        <v>400</v>
      </c>
      <c r="C7" s="122">
        <v>600</v>
      </c>
      <c r="D7" s="122">
        <v>0</v>
      </c>
    </row>
    <row r="8" spans="1:4" s="2" customFormat="1" ht="18.75" customHeight="1">
      <c r="A8" s="199" t="s">
        <v>750</v>
      </c>
      <c r="B8" s="122">
        <v>815</v>
      </c>
      <c r="C8" s="122">
        <v>0</v>
      </c>
      <c r="D8" s="122">
        <v>0</v>
      </c>
    </row>
    <row r="9" spans="1:4" s="2" customFormat="1" ht="18.75" customHeight="1">
      <c r="A9" s="249" t="s">
        <v>175</v>
      </c>
      <c r="B9" s="245">
        <v>3095</v>
      </c>
      <c r="C9" s="122">
        <v>6600</v>
      </c>
      <c r="D9" s="122">
        <v>6600</v>
      </c>
    </row>
    <row r="10" spans="1:4" s="2" customFormat="1" ht="18.75" customHeight="1">
      <c r="A10" s="246" t="s">
        <v>632</v>
      </c>
      <c r="B10" s="200">
        <v>550</v>
      </c>
      <c r="C10" s="122">
        <v>550</v>
      </c>
      <c r="D10" s="122">
        <v>500</v>
      </c>
    </row>
    <row r="11" spans="1:4" ht="18.75" customHeight="1">
      <c r="A11" s="246" t="s">
        <v>630</v>
      </c>
      <c r="B11" s="200">
        <v>250</v>
      </c>
      <c r="C11" s="122">
        <v>200</v>
      </c>
      <c r="D11" s="122">
        <v>100</v>
      </c>
    </row>
    <row r="12" spans="1:4" ht="18.75" customHeight="1">
      <c r="A12" s="246" t="s">
        <v>637</v>
      </c>
      <c r="B12" s="200">
        <v>2500</v>
      </c>
      <c r="C12" s="122">
        <v>2500</v>
      </c>
      <c r="D12" s="122">
        <v>2500</v>
      </c>
    </row>
    <row r="13" spans="1:4" ht="18.75" customHeight="1">
      <c r="A13" s="246" t="s">
        <v>948</v>
      </c>
      <c r="B13" s="200">
        <v>205</v>
      </c>
      <c r="C13" s="122">
        <v>200</v>
      </c>
      <c r="D13" s="122">
        <v>0</v>
      </c>
    </row>
    <row r="14" spans="1:4" ht="18.75" customHeight="1">
      <c r="A14" s="246" t="s">
        <v>634</v>
      </c>
      <c r="B14" s="200">
        <v>1100</v>
      </c>
      <c r="C14" s="122">
        <v>1000</v>
      </c>
      <c r="D14" s="122">
        <v>1000</v>
      </c>
    </row>
    <row r="15" spans="1:4" ht="18.75" customHeight="1">
      <c r="A15" s="249" t="s">
        <v>584</v>
      </c>
      <c r="B15" s="245" t="s">
        <v>721</v>
      </c>
      <c r="C15" s="122">
        <v>0</v>
      </c>
      <c r="D15" s="122"/>
    </row>
    <row r="16" spans="1:4" ht="18.75" customHeight="1">
      <c r="A16" s="246" t="s">
        <v>629</v>
      </c>
      <c r="B16" s="200" t="s">
        <v>722</v>
      </c>
      <c r="C16" s="122">
        <v>0</v>
      </c>
      <c r="D16" s="122"/>
    </row>
    <row r="17" spans="1:4" s="2" customFormat="1" ht="18.75" customHeight="1">
      <c r="A17" s="199" t="s">
        <v>583</v>
      </c>
      <c r="B17" s="122">
        <v>0</v>
      </c>
      <c r="C17" s="122">
        <v>0</v>
      </c>
      <c r="D17" s="122"/>
    </row>
    <row r="18" spans="1:4" ht="18.75" customHeight="1">
      <c r="A18" s="198"/>
      <c r="B18" s="200"/>
      <c r="C18" s="122"/>
      <c r="D18" s="122"/>
    </row>
    <row r="19" spans="1:4" ht="18.75" customHeight="1">
      <c r="A19" s="198"/>
      <c r="B19" s="200"/>
      <c r="C19" s="122"/>
      <c r="D19" s="122"/>
    </row>
    <row r="20" spans="1:4" ht="18.75" customHeight="1" thickBot="1">
      <c r="A20" s="198"/>
      <c r="B20" s="201"/>
      <c r="C20" s="187"/>
      <c r="D20" s="187"/>
    </row>
    <row r="21" spans="1:4" ht="18.75" customHeight="1" thickTop="1">
      <c r="A21" s="242" t="s">
        <v>545</v>
      </c>
      <c r="B21" s="255">
        <f>SUM(B4:B20)</f>
        <v>11165</v>
      </c>
      <c r="C21" s="255">
        <f>SUM(C4:C20)</f>
        <v>13650</v>
      </c>
      <c r="D21" s="255">
        <f>SUM(D4:D20)</f>
        <v>12600</v>
      </c>
    </row>
    <row r="22" spans="1:4" ht="18.75" customHeight="1">
      <c r="A22" s="279"/>
      <c r="B22" s="164"/>
      <c r="C22" s="97"/>
      <c r="D22" s="106"/>
    </row>
    <row r="23" spans="1:4" ht="18.75" customHeight="1">
      <c r="A23" s="279"/>
      <c r="B23" s="164"/>
      <c r="C23" s="97"/>
      <c r="D23" s="106"/>
    </row>
  </sheetData>
  <phoneticPr fontId="30" type="noConversion"/>
  <printOptions horizontalCentered="1"/>
  <pageMargins left="0.5" right="0.25" top="1" bottom="1" header="0.5" footer="0.5"/>
  <pageSetup orientation="portrait" r:id="rId1"/>
  <headerFooter alignWithMargins="0">
    <oddFooter>&amp;L&amp;F, &amp;A&amp;R&amp;D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5703125" style="3" customWidth="1"/>
    <col min="2" max="2" width="14.7109375" style="4" customWidth="1"/>
    <col min="3" max="3" width="13.140625" style="5" customWidth="1"/>
    <col min="4" max="4" width="13.140625" style="1" customWidth="1"/>
    <col min="5" max="16384" width="9.140625" style="1"/>
  </cols>
  <sheetData>
    <row r="1" spans="1:4" s="2" customFormat="1" ht="18.75" customHeight="1">
      <c r="A1" s="328" t="s">
        <v>700</v>
      </c>
      <c r="B1" s="378"/>
      <c r="C1" s="377"/>
      <c r="D1" s="331"/>
    </row>
    <row r="2" spans="1:4" ht="18.75" customHeight="1">
      <c r="A2" s="114"/>
      <c r="B2" s="173"/>
      <c r="C2" s="95"/>
      <c r="D2" s="114"/>
    </row>
    <row r="3" spans="1:4" s="2" customFormat="1" ht="18.75" customHeight="1">
      <c r="A3" s="497" t="s">
        <v>547</v>
      </c>
      <c r="B3" s="511">
        <v>2006</v>
      </c>
      <c r="C3" s="511">
        <v>2007</v>
      </c>
      <c r="D3" s="497">
        <v>2008</v>
      </c>
    </row>
    <row r="4" spans="1:4" s="9" customFormat="1" ht="18.75" customHeight="1">
      <c r="A4" s="550"/>
      <c r="B4" s="551"/>
      <c r="C4" s="552"/>
      <c r="D4" s="550"/>
    </row>
    <row r="5" spans="1:4" s="9" customFormat="1" ht="18.75" customHeight="1">
      <c r="A5" s="254" t="s">
        <v>1180</v>
      </c>
      <c r="B5" s="570"/>
      <c r="C5" s="894"/>
      <c r="D5" s="895">
        <v>-2000</v>
      </c>
    </row>
    <row r="6" spans="1:4" s="9" customFormat="1" ht="18.75" customHeight="1">
      <c r="A6" s="550"/>
      <c r="B6" s="551"/>
      <c r="C6" s="552"/>
      <c r="D6" s="550"/>
    </row>
    <row r="7" spans="1:4" s="9" customFormat="1" ht="18.75" customHeight="1">
      <c r="A7" s="553" t="s">
        <v>736</v>
      </c>
      <c r="B7" s="280">
        <v>3300</v>
      </c>
      <c r="C7" s="221">
        <v>3500</v>
      </c>
      <c r="D7" s="166">
        <v>4000</v>
      </c>
    </row>
    <row r="8" spans="1:4" s="9" customFormat="1" ht="18.75" customHeight="1">
      <c r="A8" s="297" t="s">
        <v>737</v>
      </c>
      <c r="B8" s="280">
        <v>1500</v>
      </c>
      <c r="C8" s="221"/>
      <c r="D8" s="166">
        <v>0</v>
      </c>
    </row>
    <row r="9" spans="1:4" s="9" customFormat="1" ht="18.75" customHeight="1">
      <c r="A9" s="297" t="s">
        <v>739</v>
      </c>
      <c r="B9" s="280">
        <v>5000</v>
      </c>
      <c r="C9" s="221">
        <v>5000</v>
      </c>
      <c r="D9" s="166">
        <v>5000</v>
      </c>
    </row>
    <row r="10" spans="1:4" s="13" customFormat="1" ht="18.75" customHeight="1">
      <c r="A10" s="297" t="s">
        <v>590</v>
      </c>
      <c r="B10" s="280">
        <v>200</v>
      </c>
      <c r="C10" s="555">
        <v>400</v>
      </c>
      <c r="D10" s="166">
        <v>400</v>
      </c>
    </row>
    <row r="11" spans="1:4" ht="18.75" customHeight="1">
      <c r="A11" s="530" t="s">
        <v>949</v>
      </c>
      <c r="B11" s="518">
        <v>0</v>
      </c>
      <c r="C11" s="221">
        <v>200</v>
      </c>
      <c r="D11" s="166">
        <v>400</v>
      </c>
    </row>
    <row r="12" spans="1:4" ht="18.75" customHeight="1">
      <c r="A12" s="325" t="s">
        <v>364</v>
      </c>
      <c r="B12" s="280"/>
      <c r="C12" s="555">
        <v>920</v>
      </c>
      <c r="D12" s="281">
        <v>400</v>
      </c>
    </row>
    <row r="13" spans="1:4" ht="18.75" customHeight="1">
      <c r="A13" s="297" t="s">
        <v>19</v>
      </c>
      <c r="B13" s="280"/>
      <c r="C13" s="555">
        <v>700</v>
      </c>
      <c r="D13" s="281">
        <v>700</v>
      </c>
    </row>
    <row r="14" spans="1:4" ht="18.75" customHeight="1">
      <c r="A14" s="297" t="s">
        <v>469</v>
      </c>
      <c r="B14" s="519"/>
      <c r="C14" s="556"/>
      <c r="D14" s="521">
        <v>200</v>
      </c>
    </row>
    <row r="15" spans="1:4" ht="18.75" customHeight="1" thickBot="1">
      <c r="A15" s="554"/>
      <c r="B15" s="557"/>
      <c r="C15" s="558"/>
      <c r="D15" s="498"/>
    </row>
    <row r="16" spans="1:4" s="2" customFormat="1" ht="18.75" customHeight="1" thickTop="1">
      <c r="A16" s="515" t="s">
        <v>545</v>
      </c>
      <c r="B16" s="302">
        <f>SUM(B4:B14)</f>
        <v>10000</v>
      </c>
      <c r="C16" s="302">
        <f>SUM(C4:C14)</f>
        <v>10720</v>
      </c>
      <c r="D16" s="168">
        <f>SUM(D4:D13)</f>
        <v>8900</v>
      </c>
    </row>
    <row r="18" spans="1:1" ht="18.75" customHeight="1">
      <c r="A18" s="288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RowHeight="18.75" customHeight="1"/>
  <cols>
    <col min="1" max="1" width="50.42578125" style="3" customWidth="1"/>
    <col min="2" max="2" width="13.42578125" style="4" customWidth="1"/>
    <col min="3" max="3" width="14.140625" style="5" customWidth="1"/>
    <col min="4" max="4" width="12.85546875" style="1" customWidth="1"/>
    <col min="5" max="16384" width="9.140625" style="1"/>
  </cols>
  <sheetData>
    <row r="1" spans="1:4" s="2" customFormat="1" ht="18.75" customHeight="1">
      <c r="A1" s="437" t="s">
        <v>687</v>
      </c>
      <c r="B1" s="438"/>
      <c r="C1" s="439"/>
      <c r="D1" s="439"/>
    </row>
    <row r="2" spans="1:4" ht="18.75" customHeight="1">
      <c r="A2" s="198"/>
      <c r="B2" s="200"/>
      <c r="C2" s="122"/>
      <c r="D2" s="122"/>
    </row>
    <row r="3" spans="1:4" s="2" customFormat="1" ht="18.75" customHeight="1">
      <c r="A3" s="119" t="s">
        <v>547</v>
      </c>
      <c r="B3" s="192">
        <v>2006</v>
      </c>
      <c r="C3" s="192">
        <v>2007</v>
      </c>
      <c r="D3" s="192">
        <v>2008</v>
      </c>
    </row>
    <row r="4" spans="1:4" s="9" customFormat="1" ht="18.75" customHeight="1">
      <c r="A4" s="313"/>
      <c r="B4" s="319"/>
      <c r="C4" s="398"/>
      <c r="D4" s="398"/>
    </row>
    <row r="5" spans="1:4" s="2" customFormat="1" ht="18.75" customHeight="1">
      <c r="A5" s="241"/>
      <c r="B5" s="200"/>
      <c r="C5" s="193"/>
      <c r="D5" s="193"/>
    </row>
    <row r="6" spans="1:4" s="2" customFormat="1" ht="18.75" customHeight="1">
      <c r="A6" s="993" t="s">
        <v>1179</v>
      </c>
      <c r="B6" s="891"/>
      <c r="C6" s="1036"/>
      <c r="D6" s="1036">
        <v>100</v>
      </c>
    </row>
    <row r="7" spans="1:4" s="2" customFormat="1" ht="18.75" customHeight="1">
      <c r="A7" s="246"/>
      <c r="B7" s="200"/>
      <c r="C7" s="193"/>
      <c r="D7" s="193"/>
    </row>
    <row r="8" spans="1:4" s="2" customFormat="1" ht="18.75" customHeight="1">
      <c r="A8" s="246" t="s">
        <v>838</v>
      </c>
      <c r="B8" s="200"/>
      <c r="C8" s="193">
        <v>1000</v>
      </c>
      <c r="D8" s="193">
        <v>1000</v>
      </c>
    </row>
    <row r="9" spans="1:4" s="2" customFormat="1" ht="18.75" customHeight="1">
      <c r="A9" s="246" t="s">
        <v>839</v>
      </c>
      <c r="B9" s="200">
        <v>150</v>
      </c>
      <c r="C9" s="193"/>
      <c r="D9" s="193"/>
    </row>
    <row r="10" spans="1:4" s="2" customFormat="1" ht="18.75" customHeight="1">
      <c r="A10" s="246" t="s">
        <v>837</v>
      </c>
      <c r="B10" s="200">
        <v>125</v>
      </c>
      <c r="C10" s="193">
        <v>125</v>
      </c>
      <c r="D10" s="193">
        <v>125</v>
      </c>
    </row>
    <row r="11" spans="1:4" s="2" customFormat="1" ht="18.75" customHeight="1">
      <c r="A11" s="246" t="s">
        <v>626</v>
      </c>
      <c r="B11" s="200">
        <v>100</v>
      </c>
      <c r="C11" s="193"/>
      <c r="D11" s="193"/>
    </row>
    <row r="12" spans="1:4" s="2" customFormat="1" ht="18.75" customHeight="1">
      <c r="A12" s="246" t="s">
        <v>627</v>
      </c>
      <c r="B12" s="200">
        <v>50</v>
      </c>
      <c r="C12" s="193">
        <v>50</v>
      </c>
      <c r="D12" s="193">
        <v>75</v>
      </c>
    </row>
    <row r="13" spans="1:4" s="2" customFormat="1" ht="18.75" customHeight="1">
      <c r="A13" s="246"/>
      <c r="B13" s="200"/>
      <c r="C13" s="193"/>
      <c r="D13" s="193"/>
    </row>
    <row r="14" spans="1:4" ht="18.75" customHeight="1">
      <c r="A14" s="246"/>
      <c r="B14" s="200"/>
      <c r="C14" s="193"/>
      <c r="D14" s="193"/>
    </row>
    <row r="15" spans="1:4" ht="18.75" customHeight="1">
      <c r="A15" s="198"/>
      <c r="B15" s="200"/>
      <c r="C15" s="193"/>
      <c r="D15" s="193"/>
    </row>
    <row r="16" spans="1:4" ht="18.75" customHeight="1" thickBot="1">
      <c r="A16" s="198"/>
      <c r="B16" s="201"/>
      <c r="C16" s="194"/>
      <c r="D16" s="194"/>
    </row>
    <row r="17" spans="1:4" s="2" customFormat="1" ht="18.75" customHeight="1" thickTop="1">
      <c r="A17" s="242" t="s">
        <v>545</v>
      </c>
      <c r="B17" s="255">
        <f>SUM(B4:B16)</f>
        <v>425</v>
      </c>
      <c r="C17" s="195">
        <f>SUM(C4:C16)</f>
        <v>1175</v>
      </c>
      <c r="D17" s="195">
        <f>SUM(D4:D16)</f>
        <v>1300</v>
      </c>
    </row>
    <row r="18" spans="1:4" ht="18.75" customHeight="1">
      <c r="A18" s="279"/>
      <c r="B18" s="164"/>
      <c r="C18" s="97"/>
      <c r="D18" s="106"/>
    </row>
    <row r="19" spans="1:4" ht="18.75" customHeight="1">
      <c r="A19" s="440" t="s">
        <v>803</v>
      </c>
      <c r="B19" s="441"/>
      <c r="C19" s="442"/>
      <c r="D19" s="106"/>
    </row>
    <row r="20" spans="1:4" ht="18.75" customHeight="1">
      <c r="A20" s="440" t="s">
        <v>931</v>
      </c>
      <c r="B20" s="441"/>
      <c r="C20" s="442"/>
      <c r="D20" s="106"/>
    </row>
    <row r="21" spans="1:4" ht="18.75" customHeight="1">
      <c r="A21" s="443" t="s">
        <v>939</v>
      </c>
      <c r="B21" s="164"/>
      <c r="C21" s="97"/>
      <c r="D21" s="106"/>
    </row>
    <row r="22" spans="1:4" ht="18.75" customHeight="1">
      <c r="A22" s="443" t="s">
        <v>930</v>
      </c>
      <c r="B22" s="164"/>
      <c r="C22" s="97"/>
      <c r="D22" s="106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/>
  </sheetViews>
  <sheetFormatPr defaultRowHeight="18.75" customHeight="1"/>
  <cols>
    <col min="1" max="1" width="50.42578125" style="3" customWidth="1"/>
    <col min="2" max="2" width="12.140625" style="4" customWidth="1"/>
    <col min="3" max="3" width="12.5703125" style="5" customWidth="1"/>
    <col min="4" max="4" width="12" style="1" customWidth="1"/>
    <col min="5" max="16384" width="9.140625" style="1"/>
  </cols>
  <sheetData>
    <row r="1" spans="1:11" s="2" customFormat="1" ht="18.75" customHeight="1">
      <c r="A1" s="328" t="s">
        <v>688</v>
      </c>
      <c r="B1" s="378"/>
      <c r="C1" s="377"/>
      <c r="D1" s="377"/>
    </row>
    <row r="2" spans="1:11" ht="18.75" customHeight="1">
      <c r="A2" s="114"/>
      <c r="B2" s="173"/>
      <c r="C2" s="95"/>
      <c r="D2" s="95"/>
    </row>
    <row r="3" spans="1:11" s="2" customFormat="1" ht="18.75" customHeight="1">
      <c r="A3" s="112" t="s">
        <v>547</v>
      </c>
      <c r="B3" s="115">
        <v>2006</v>
      </c>
      <c r="C3" s="161">
        <v>2007</v>
      </c>
      <c r="D3" s="161">
        <v>2008</v>
      </c>
    </row>
    <row r="4" spans="1:11" s="9" customFormat="1" ht="18.75" customHeight="1">
      <c r="A4" s="111"/>
      <c r="B4" s="111"/>
      <c r="C4" s="290"/>
      <c r="D4" s="290"/>
    </row>
    <row r="5" spans="1:11" s="9" customFormat="1" ht="18.75" customHeight="1">
      <c r="A5" s="1018" t="s">
        <v>1180</v>
      </c>
      <c r="B5" s="1018"/>
      <c r="C5" s="1035"/>
      <c r="D5" s="891">
        <v>-800</v>
      </c>
    </row>
    <row r="6" spans="1:11" s="9" customFormat="1" ht="18.75" customHeight="1">
      <c r="A6" s="111"/>
      <c r="B6" s="111"/>
      <c r="C6" s="290"/>
      <c r="D6" s="290"/>
    </row>
    <row r="7" spans="1:11" s="2" customFormat="1" ht="18.75" customHeight="1">
      <c r="A7" s="199" t="s">
        <v>597</v>
      </c>
      <c r="B7" s="121">
        <v>200</v>
      </c>
      <c r="C7" s="210">
        <v>150</v>
      </c>
      <c r="D7" s="210">
        <v>125</v>
      </c>
    </row>
    <row r="8" spans="1:11" ht="18.75" customHeight="1">
      <c r="A8" s="199" t="s">
        <v>596</v>
      </c>
      <c r="B8" s="121">
        <v>500</v>
      </c>
      <c r="C8" s="210">
        <v>500</v>
      </c>
      <c r="D8" s="210">
        <v>500</v>
      </c>
    </row>
    <row r="9" spans="1:11" ht="18.75" customHeight="1">
      <c r="A9" s="834" t="s">
        <v>389</v>
      </c>
      <c r="B9" s="835"/>
      <c r="C9" s="836"/>
      <c r="D9" s="836">
        <v>200</v>
      </c>
    </row>
    <row r="10" spans="1:11" ht="18.75" customHeight="1">
      <c r="A10" s="199" t="s">
        <v>648</v>
      </c>
      <c r="B10" s="213">
        <v>20</v>
      </c>
      <c r="C10" s="210">
        <v>0</v>
      </c>
      <c r="D10" s="210">
        <v>0</v>
      </c>
    </row>
    <row r="11" spans="1:11" ht="18.75" customHeight="1">
      <c r="A11" s="199" t="s">
        <v>649</v>
      </c>
      <c r="B11" s="213">
        <v>60</v>
      </c>
      <c r="C11" s="210">
        <v>60</v>
      </c>
      <c r="D11" s="210">
        <v>30</v>
      </c>
    </row>
    <row r="12" spans="1:11" ht="18.75" customHeight="1">
      <c r="A12" s="246" t="s">
        <v>353</v>
      </c>
      <c r="B12" s="121"/>
      <c r="C12" s="210">
        <v>150</v>
      </c>
      <c r="D12" s="210">
        <v>100</v>
      </c>
    </row>
    <row r="13" spans="1:11" ht="18.75" customHeight="1">
      <c r="A13" s="199" t="s">
        <v>35</v>
      </c>
      <c r="B13" s="121"/>
      <c r="C13" s="210">
        <v>500</v>
      </c>
      <c r="D13" s="210">
        <v>500</v>
      </c>
      <c r="E13"/>
      <c r="F13"/>
      <c r="G13"/>
      <c r="H13"/>
      <c r="I13"/>
      <c r="J13"/>
      <c r="K13"/>
    </row>
    <row r="14" spans="1:11" ht="18.75" customHeight="1">
      <c r="A14" s="199" t="s">
        <v>71</v>
      </c>
      <c r="B14" s="121"/>
      <c r="C14" s="210">
        <v>95</v>
      </c>
      <c r="D14" s="210">
        <v>75</v>
      </c>
    </row>
    <row r="15" spans="1:11" ht="18.75" customHeight="1">
      <c r="A15" s="246" t="s">
        <v>169</v>
      </c>
      <c r="B15" s="200">
        <v>175</v>
      </c>
      <c r="C15" s="122">
        <v>175</v>
      </c>
      <c r="D15" s="122">
        <v>400</v>
      </c>
    </row>
    <row r="16" spans="1:11" ht="18.75" customHeight="1">
      <c r="A16" s="246" t="s">
        <v>34</v>
      </c>
      <c r="B16" s="121"/>
      <c r="C16" s="210">
        <v>695</v>
      </c>
      <c r="D16" s="210">
        <v>700</v>
      </c>
    </row>
    <row r="17" spans="1:4" ht="18.75" customHeight="1">
      <c r="A17" s="199" t="s">
        <v>842</v>
      </c>
      <c r="B17" s="291" t="s">
        <v>751</v>
      </c>
      <c r="C17" s="210">
        <v>135</v>
      </c>
      <c r="D17" s="210">
        <v>150</v>
      </c>
    </row>
    <row r="18" spans="1:4" ht="18.75" customHeight="1">
      <c r="A18" s="199" t="s">
        <v>647</v>
      </c>
      <c r="B18" s="121">
        <v>25</v>
      </c>
      <c r="C18" s="210">
        <v>25</v>
      </c>
      <c r="D18" s="210">
        <v>26</v>
      </c>
    </row>
    <row r="19" spans="1:4" ht="18.75" customHeight="1">
      <c r="A19" s="199" t="s">
        <v>168</v>
      </c>
      <c r="B19" s="121">
        <v>120</v>
      </c>
      <c r="C19" s="210">
        <v>120</v>
      </c>
      <c r="D19" s="210">
        <v>175</v>
      </c>
    </row>
    <row r="20" spans="1:4" ht="18.75" customHeight="1">
      <c r="A20" s="199" t="s">
        <v>841</v>
      </c>
      <c r="B20" s="121"/>
      <c r="C20" s="210">
        <v>75</v>
      </c>
      <c r="D20" s="210">
        <v>80</v>
      </c>
    </row>
    <row r="21" spans="1:4" ht="18.75" customHeight="1">
      <c r="A21" s="199" t="s">
        <v>170</v>
      </c>
      <c r="B21" s="125"/>
      <c r="C21" s="293"/>
      <c r="D21" s="293">
        <v>175</v>
      </c>
    </row>
    <row r="22" spans="1:4" ht="18.75" customHeight="1" thickBot="1">
      <c r="A22" s="199" t="s">
        <v>840</v>
      </c>
      <c r="B22" s="292"/>
      <c r="C22" s="293">
        <v>100</v>
      </c>
      <c r="D22" s="293">
        <v>0</v>
      </c>
    </row>
    <row r="23" spans="1:4" s="2" customFormat="1" ht="18.75" customHeight="1" thickTop="1">
      <c r="A23" s="282" t="s">
        <v>545</v>
      </c>
      <c r="B23" s="163">
        <f>SUM(B4:B22)</f>
        <v>1100</v>
      </c>
      <c r="C23" s="163">
        <f>SUM(C4:C22)</f>
        <v>2780</v>
      </c>
      <c r="D23" s="163">
        <f>SUM(D4:D22)</f>
        <v>2436</v>
      </c>
    </row>
    <row r="25" spans="1:4" ht="18.75" customHeight="1">
      <c r="A25" s="20" t="s">
        <v>490</v>
      </c>
    </row>
    <row r="26" spans="1:4" ht="18.75" customHeight="1">
      <c r="A26" s="294"/>
    </row>
    <row r="27" spans="1:4" ht="18.75" customHeight="1">
      <c r="A27" s="294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2.85546875" style="3" customWidth="1"/>
    <col min="2" max="2" width="15.85546875" style="4" customWidth="1"/>
    <col min="3" max="3" width="15.85546875" style="5" customWidth="1"/>
    <col min="4" max="4" width="13.140625" style="1" customWidth="1"/>
    <col min="5" max="16384" width="9.140625" style="1"/>
  </cols>
  <sheetData>
    <row r="1" spans="1:8" s="24" customFormat="1" ht="18.75" customHeight="1">
      <c r="A1" s="328" t="s">
        <v>622</v>
      </c>
      <c r="B1" s="378"/>
      <c r="C1" s="377"/>
      <c r="D1" s="377"/>
      <c r="E1"/>
    </row>
    <row r="2" spans="1:8" ht="12" customHeight="1">
      <c r="A2" s="114"/>
      <c r="B2" s="173"/>
      <c r="C2" s="95"/>
      <c r="D2" s="95"/>
      <c r="E2"/>
      <c r="F2" s="22"/>
      <c r="G2" s="22"/>
      <c r="H2" s="22"/>
    </row>
    <row r="3" spans="1:8" s="2" customFormat="1" ht="18.75" customHeight="1">
      <c r="A3" s="115" t="s">
        <v>547</v>
      </c>
      <c r="B3" s="161">
        <v>2006</v>
      </c>
      <c r="C3" s="161">
        <v>2007</v>
      </c>
      <c r="D3" s="161">
        <v>2008</v>
      </c>
      <c r="E3"/>
      <c r="F3"/>
      <c r="G3"/>
      <c r="H3"/>
    </row>
    <row r="4" spans="1:8" s="9" customFormat="1" ht="18.75" customHeight="1">
      <c r="A4" s="116"/>
      <c r="B4" s="234"/>
      <c r="C4" s="234"/>
      <c r="D4" s="234"/>
      <c r="E4"/>
      <c r="F4"/>
      <c r="G4"/>
      <c r="H4"/>
    </row>
    <row r="5" spans="1:8" ht="15" customHeight="1">
      <c r="A5" s="805" t="s">
        <v>2</v>
      </c>
      <c r="B5" s="806">
        <v>700</v>
      </c>
      <c r="C5" s="518">
        <v>250</v>
      </c>
      <c r="D5" s="518">
        <v>300</v>
      </c>
      <c r="E5"/>
      <c r="F5"/>
      <c r="G5"/>
      <c r="H5"/>
    </row>
    <row r="6" spans="1:8" ht="15" customHeight="1">
      <c r="A6" s="805" t="s">
        <v>758</v>
      </c>
      <c r="B6" s="806">
        <v>300</v>
      </c>
      <c r="C6" s="518">
        <v>300</v>
      </c>
      <c r="D6" s="518">
        <v>217</v>
      </c>
      <c r="E6"/>
      <c r="F6"/>
      <c r="G6"/>
      <c r="H6"/>
    </row>
    <row r="7" spans="1:8" ht="15" customHeight="1">
      <c r="A7" s="805" t="s">
        <v>877</v>
      </c>
      <c r="B7" s="806"/>
      <c r="C7" s="518"/>
      <c r="D7" s="518">
        <v>1000</v>
      </c>
      <c r="E7"/>
      <c r="F7"/>
      <c r="G7"/>
      <c r="H7"/>
    </row>
    <row r="8" spans="1:8" ht="15" customHeight="1">
      <c r="A8" s="805" t="s">
        <v>920</v>
      </c>
      <c r="B8" s="806">
        <v>300</v>
      </c>
      <c r="C8" s="518">
        <v>150</v>
      </c>
      <c r="D8" s="518">
        <v>85</v>
      </c>
      <c r="E8"/>
      <c r="F8"/>
      <c r="G8"/>
      <c r="H8"/>
    </row>
    <row r="9" spans="1:8" ht="15" customHeight="1">
      <c r="A9" s="299" t="s">
        <v>919</v>
      </c>
      <c r="B9" s="806">
        <v>2500</v>
      </c>
      <c r="C9" s="518">
        <v>2000</v>
      </c>
      <c r="D9" s="518">
        <v>4600</v>
      </c>
      <c r="E9"/>
      <c r="F9"/>
      <c r="G9"/>
      <c r="H9"/>
    </row>
    <row r="10" spans="1:8" ht="16.5">
      <c r="A10" s="807" t="s">
        <v>770</v>
      </c>
      <c r="B10" s="808">
        <v>370</v>
      </c>
      <c r="C10" s="809"/>
      <c r="D10" s="809"/>
      <c r="E10"/>
      <c r="F10"/>
      <c r="G10"/>
      <c r="H10"/>
    </row>
    <row r="11" spans="1:8" ht="16.5">
      <c r="A11" s="805" t="s">
        <v>587</v>
      </c>
      <c r="B11" s="806">
        <v>800</v>
      </c>
      <c r="C11" s="518">
        <v>800</v>
      </c>
      <c r="D11" s="518">
        <v>900</v>
      </c>
      <c r="E11"/>
      <c r="F11"/>
      <c r="G11"/>
      <c r="H11"/>
    </row>
    <row r="12" spans="1:8" ht="16.5">
      <c r="A12" s="805" t="s">
        <v>5</v>
      </c>
      <c r="B12" s="806"/>
      <c r="C12" s="518">
        <v>600</v>
      </c>
      <c r="D12" s="518">
        <v>600</v>
      </c>
      <c r="E12"/>
      <c r="F12"/>
      <c r="G12"/>
      <c r="H12"/>
    </row>
    <row r="13" spans="1:8" ht="16.5">
      <c r="A13" s="805" t="s">
        <v>761</v>
      </c>
      <c r="B13" s="806">
        <v>50</v>
      </c>
      <c r="C13" s="518"/>
      <c r="D13" s="518"/>
      <c r="E13"/>
      <c r="F13"/>
      <c r="G13"/>
      <c r="H13"/>
    </row>
    <row r="14" spans="1:8" ht="16.5">
      <c r="A14" s="805" t="s">
        <v>3</v>
      </c>
      <c r="B14" s="806">
        <v>150</v>
      </c>
      <c r="C14" s="518">
        <v>150</v>
      </c>
      <c r="D14" s="518"/>
      <c r="E14"/>
      <c r="F14"/>
      <c r="G14"/>
      <c r="H14"/>
    </row>
    <row r="15" spans="1:8" ht="16.5">
      <c r="A15" s="805" t="s">
        <v>641</v>
      </c>
      <c r="B15" s="806">
        <v>100</v>
      </c>
      <c r="C15" s="518"/>
      <c r="D15" s="518"/>
      <c r="E15"/>
      <c r="F15"/>
      <c r="G15"/>
      <c r="H15"/>
    </row>
    <row r="16" spans="1:8" ht="16.5">
      <c r="A16" s="532" t="s">
        <v>1063</v>
      </c>
      <c r="B16" s="810"/>
      <c r="C16" s="518">
        <v>100</v>
      </c>
      <c r="D16" s="518">
        <v>100</v>
      </c>
      <c r="E16"/>
      <c r="F16"/>
      <c r="G16"/>
      <c r="H16"/>
    </row>
    <row r="17" spans="1:8" ht="16.5">
      <c r="A17" s="299" t="s">
        <v>642</v>
      </c>
      <c r="B17" s="806">
        <v>1500</v>
      </c>
      <c r="C17" s="518">
        <v>1500</v>
      </c>
      <c r="D17" s="518">
        <v>500</v>
      </c>
      <c r="E17"/>
      <c r="F17"/>
      <c r="G17"/>
      <c r="H17"/>
    </row>
    <row r="18" spans="1:8" ht="16.5">
      <c r="A18" s="299" t="s">
        <v>650</v>
      </c>
      <c r="B18" s="806">
        <v>3400</v>
      </c>
      <c r="C18" s="518"/>
      <c r="D18" s="518"/>
      <c r="E18"/>
      <c r="F18"/>
      <c r="G18"/>
      <c r="H18"/>
    </row>
    <row r="19" spans="1:8" ht="16.5">
      <c r="A19" s="299" t="s">
        <v>4</v>
      </c>
      <c r="B19" s="806">
        <v>60</v>
      </c>
      <c r="C19" s="518">
        <v>90</v>
      </c>
      <c r="D19" s="518">
        <v>90</v>
      </c>
      <c r="E19"/>
      <c r="F19"/>
      <c r="G19"/>
      <c r="H19"/>
    </row>
    <row r="20" spans="1:8" ht="16.5">
      <c r="A20" s="805" t="s">
        <v>922</v>
      </c>
      <c r="B20" s="806">
        <v>1000</v>
      </c>
      <c r="C20" s="518">
        <v>1000</v>
      </c>
      <c r="D20" s="518"/>
      <c r="E20"/>
      <c r="F20"/>
      <c r="G20"/>
      <c r="H20"/>
    </row>
    <row r="21" spans="1:8" ht="16.5">
      <c r="A21" s="299" t="s">
        <v>6</v>
      </c>
      <c r="B21" s="806"/>
      <c r="C21" s="518">
        <v>1800</v>
      </c>
      <c r="D21" s="518"/>
      <c r="E21"/>
      <c r="F21"/>
      <c r="G21"/>
      <c r="H21"/>
    </row>
    <row r="22" spans="1:8" ht="16.5">
      <c r="A22" s="299" t="s">
        <v>921</v>
      </c>
      <c r="B22" s="806"/>
      <c r="C22" s="518"/>
      <c r="D22" s="518">
        <v>1000</v>
      </c>
      <c r="E22"/>
      <c r="F22"/>
      <c r="G22"/>
      <c r="H22"/>
    </row>
    <row r="23" spans="1:8" ht="16.5">
      <c r="A23" s="299" t="s">
        <v>1062</v>
      </c>
      <c r="B23" s="806">
        <v>2000</v>
      </c>
      <c r="C23" s="518">
        <v>2000</v>
      </c>
      <c r="D23" s="518">
        <v>2000</v>
      </c>
      <c r="E23"/>
      <c r="F23"/>
      <c r="G23"/>
      <c r="H23"/>
    </row>
    <row r="24" spans="1:8" ht="16.5">
      <c r="A24" s="299" t="s">
        <v>917</v>
      </c>
      <c r="B24" s="806"/>
      <c r="C24" s="518">
        <v>1000</v>
      </c>
      <c r="D24" s="518">
        <v>1000</v>
      </c>
      <c r="E24"/>
      <c r="F24"/>
      <c r="G24"/>
      <c r="H24"/>
    </row>
    <row r="25" spans="1:8" ht="16.5">
      <c r="A25" s="299" t="s">
        <v>8</v>
      </c>
      <c r="B25" s="806">
        <v>225</v>
      </c>
      <c r="C25" s="518">
        <v>600</v>
      </c>
      <c r="D25" s="518">
        <v>600</v>
      </c>
      <c r="E25"/>
      <c r="F25"/>
      <c r="G25"/>
      <c r="H25"/>
    </row>
    <row r="26" spans="1:8" ht="16.5">
      <c r="A26" s="299" t="s">
        <v>915</v>
      </c>
      <c r="B26" s="806"/>
      <c r="C26" s="518"/>
      <c r="D26" s="518">
        <v>181</v>
      </c>
      <c r="E26"/>
      <c r="F26"/>
      <c r="G26"/>
      <c r="H26"/>
    </row>
    <row r="27" spans="1:8" ht="15" customHeight="1">
      <c r="A27" s="299" t="s">
        <v>856</v>
      </c>
      <c r="B27" s="806"/>
      <c r="C27" s="518"/>
      <c r="D27" s="518">
        <v>2640</v>
      </c>
      <c r="E27"/>
      <c r="F27"/>
      <c r="G27"/>
      <c r="H27"/>
    </row>
    <row r="28" spans="1:8" ht="15" customHeight="1">
      <c r="A28" s="299" t="s">
        <v>1057</v>
      </c>
      <c r="B28" s="806">
        <v>300</v>
      </c>
      <c r="C28" s="518">
        <v>300</v>
      </c>
      <c r="D28" s="518"/>
      <c r="E28"/>
      <c r="F28"/>
      <c r="G28"/>
      <c r="H28"/>
    </row>
    <row r="29" spans="1:8" ht="15" customHeight="1">
      <c r="A29" s="805" t="s">
        <v>643</v>
      </c>
      <c r="B29" s="806">
        <v>200</v>
      </c>
      <c r="C29" s="518">
        <v>0</v>
      </c>
      <c r="D29" s="518"/>
      <c r="E29"/>
      <c r="F29"/>
      <c r="G29"/>
      <c r="H29"/>
    </row>
    <row r="30" spans="1:8" ht="15" customHeight="1">
      <c r="A30" s="249" t="s">
        <v>7</v>
      </c>
      <c r="B30" s="298">
        <v>2000</v>
      </c>
      <c r="C30" s="518">
        <v>2000</v>
      </c>
      <c r="D30" s="518">
        <v>1000</v>
      </c>
      <c r="E30"/>
      <c r="F30"/>
      <c r="G30"/>
      <c r="H30"/>
    </row>
    <row r="31" spans="1:8" ht="15" customHeight="1">
      <c r="A31" s="299" t="s">
        <v>759</v>
      </c>
      <c r="B31" s="298">
        <v>100</v>
      </c>
      <c r="C31" s="298"/>
      <c r="D31" s="298"/>
      <c r="E31"/>
      <c r="F31"/>
      <c r="G31"/>
      <c r="H31"/>
    </row>
    <row r="32" spans="1:8" ht="15" customHeight="1">
      <c r="A32" s="805" t="s">
        <v>916</v>
      </c>
      <c r="B32" s="806">
        <v>750</v>
      </c>
      <c r="C32" s="518">
        <v>750</v>
      </c>
      <c r="D32" s="518">
        <v>190</v>
      </c>
      <c r="E32"/>
      <c r="F32"/>
      <c r="G32"/>
      <c r="H32"/>
    </row>
    <row r="33" spans="1:8" ht="15" customHeight="1">
      <c r="A33" s="299" t="s">
        <v>918</v>
      </c>
      <c r="B33" s="298"/>
      <c r="C33" s="298">
        <v>200</v>
      </c>
      <c r="D33" s="298">
        <v>271</v>
      </c>
      <c r="E33"/>
      <c r="F33"/>
      <c r="G33"/>
      <c r="H33"/>
    </row>
    <row r="34" spans="1:8" ht="15" customHeight="1">
      <c r="A34" s="299" t="s">
        <v>760</v>
      </c>
      <c r="B34" s="301">
        <v>100</v>
      </c>
      <c r="C34" s="301"/>
      <c r="D34" s="301"/>
      <c r="E34"/>
      <c r="F34"/>
      <c r="G34"/>
      <c r="H34"/>
    </row>
    <row r="35" spans="1:8" ht="15" customHeight="1" thickBot="1">
      <c r="A35" s="641"/>
      <c r="B35" s="639"/>
      <c r="C35" s="640"/>
      <c r="D35" s="640"/>
      <c r="E35"/>
      <c r="F35"/>
      <c r="G35"/>
      <c r="H35"/>
    </row>
    <row r="36" spans="1:8" s="2" customFormat="1" ht="20.25" customHeight="1" thickTop="1">
      <c r="A36" s="242" t="s">
        <v>533</v>
      </c>
      <c r="B36" s="302">
        <f>SUM(B4:B35)</f>
        <v>16905</v>
      </c>
      <c r="C36" s="302">
        <f>SUM(C4:C35)</f>
        <v>15590</v>
      </c>
      <c r="D36" s="302">
        <f>SUM(D4:D35)</f>
        <v>17274</v>
      </c>
      <c r="E36"/>
      <c r="F36"/>
      <c r="G36"/>
      <c r="H36"/>
    </row>
    <row r="38" spans="1:8" ht="18.75" customHeight="1">
      <c r="A38" s="1"/>
      <c r="B38" s="1"/>
      <c r="C38" s="1"/>
    </row>
    <row r="39" spans="1:8" ht="18.75" customHeight="1">
      <c r="A39" s="1"/>
      <c r="B39" s="1"/>
      <c r="C39" s="1"/>
    </row>
    <row r="40" spans="1:8" ht="18" customHeight="1">
      <c r="A40" s="1"/>
      <c r="B40" s="1"/>
      <c r="C40" s="1"/>
    </row>
    <row r="41" spans="1:8" ht="18" customHeight="1">
      <c r="A41" s="1"/>
      <c r="B41" s="1"/>
      <c r="C41" s="1"/>
    </row>
    <row r="42" spans="1:8" ht="18" customHeight="1">
      <c r="A42" s="1"/>
      <c r="B42" s="1"/>
      <c r="C42" s="1"/>
    </row>
    <row r="43" spans="1:8" ht="18" customHeight="1">
      <c r="A43" s="1"/>
      <c r="B43" s="1"/>
      <c r="C43" s="1"/>
    </row>
    <row r="44" spans="1:8" ht="18" customHeight="1">
      <c r="A44" s="1"/>
      <c r="B44" s="1"/>
      <c r="C44" s="1"/>
    </row>
    <row r="45" spans="1:8" ht="18" customHeight="1">
      <c r="A45" s="1"/>
      <c r="B45" s="1"/>
      <c r="C45" s="1"/>
    </row>
    <row r="46" spans="1:8" ht="18" customHeight="1">
      <c r="A46" s="1"/>
      <c r="B46" s="1"/>
      <c r="C46" s="1"/>
    </row>
    <row r="47" spans="1:8" ht="18" customHeight="1">
      <c r="A47" s="1"/>
      <c r="B47" s="1"/>
      <c r="C47" s="1"/>
    </row>
    <row r="48" spans="1:8" ht="18" customHeight="1">
      <c r="A48" s="1"/>
      <c r="B48" s="1"/>
      <c r="C48" s="1"/>
    </row>
    <row r="49" spans="1:3" ht="18" customHeight="1">
      <c r="A49" s="1"/>
      <c r="B49" s="1"/>
      <c r="C49" s="1"/>
    </row>
    <row r="50" spans="1:3" ht="18" customHeight="1">
      <c r="A50" s="1"/>
      <c r="B50" s="1"/>
      <c r="C50" s="1"/>
    </row>
    <row r="51" spans="1:3" ht="18" customHeight="1">
      <c r="A51" s="1"/>
      <c r="B51" s="1"/>
      <c r="C51" s="1"/>
    </row>
    <row r="52" spans="1:3" ht="18" customHeight="1">
      <c r="A52" s="1"/>
      <c r="B52" s="1"/>
      <c r="C52" s="1"/>
    </row>
    <row r="53" spans="1:3" ht="18" customHeight="1">
      <c r="A53" s="1"/>
      <c r="B53" s="1"/>
      <c r="C53" s="1"/>
    </row>
    <row r="54" spans="1:3" ht="18" customHeight="1">
      <c r="A54" s="1"/>
      <c r="B54" s="1"/>
      <c r="C54" s="1"/>
    </row>
    <row r="55" spans="1:3" ht="18" customHeight="1">
      <c r="A55" s="1"/>
      <c r="B55" s="1"/>
      <c r="C55" s="1"/>
    </row>
    <row r="56" spans="1:3" ht="18" customHeight="1">
      <c r="A56" s="1"/>
      <c r="B56" s="1"/>
      <c r="C56" s="1"/>
    </row>
    <row r="57" spans="1:3" ht="18" customHeight="1">
      <c r="A57" s="1"/>
      <c r="B57" s="1"/>
      <c r="C57" s="1"/>
    </row>
    <row r="58" spans="1:3" ht="18" customHeight="1">
      <c r="A58" s="1"/>
      <c r="B58" s="1"/>
      <c r="C58" s="1"/>
    </row>
    <row r="59" spans="1:3" ht="18" customHeight="1">
      <c r="A59" s="1"/>
      <c r="B59" s="1"/>
      <c r="C59" s="1"/>
    </row>
    <row r="60" spans="1:3" ht="18" customHeight="1">
      <c r="A60" s="1"/>
      <c r="B60" s="1"/>
      <c r="C60" s="1"/>
    </row>
    <row r="61" spans="1:3" ht="18" customHeight="1">
      <c r="A61" s="1"/>
      <c r="B61" s="1"/>
      <c r="C61" s="1"/>
    </row>
    <row r="62" spans="1:3" ht="18" customHeight="1">
      <c r="A62" s="1"/>
      <c r="B62" s="1"/>
      <c r="C62" s="1"/>
    </row>
    <row r="63" spans="1:3" ht="18" customHeight="1">
      <c r="A63" s="1"/>
      <c r="B63" s="1"/>
      <c r="C63" s="1"/>
    </row>
    <row r="64" spans="1:3" ht="18" customHeight="1">
      <c r="A64" s="1"/>
      <c r="B64" s="1"/>
      <c r="C64" s="1"/>
    </row>
    <row r="65" spans="1:3" ht="18" customHeight="1">
      <c r="A65" s="1"/>
      <c r="B65" s="1"/>
      <c r="C65" s="1"/>
    </row>
    <row r="66" spans="1:3" ht="18" customHeight="1">
      <c r="A66" s="1"/>
      <c r="B66" s="1"/>
      <c r="C66" s="1"/>
    </row>
    <row r="67" spans="1:3" ht="18" customHeight="1">
      <c r="A67" s="1"/>
      <c r="B67" s="1"/>
      <c r="C67" s="1"/>
    </row>
    <row r="68" spans="1:3" ht="18" customHeight="1">
      <c r="A68" s="1"/>
      <c r="B68" s="1"/>
      <c r="C68" s="1"/>
    </row>
    <row r="69" spans="1:3" ht="18" customHeight="1">
      <c r="A69" s="1"/>
      <c r="B69" s="1"/>
      <c r="C69" s="1"/>
    </row>
    <row r="70" spans="1:3" ht="18" customHeight="1">
      <c r="A70" s="1"/>
      <c r="B70" s="1"/>
      <c r="C70" s="1"/>
    </row>
    <row r="71" spans="1:3" ht="18" customHeight="1">
      <c r="A71" s="1"/>
      <c r="B71" s="1"/>
      <c r="C71" s="1"/>
    </row>
    <row r="72" spans="1:3" ht="18" customHeight="1">
      <c r="A72" s="1"/>
      <c r="B72" s="1"/>
      <c r="C72" s="1"/>
    </row>
    <row r="73" spans="1:3" ht="18" customHeight="1">
      <c r="A73" s="1"/>
      <c r="B73" s="1"/>
      <c r="C73" s="1"/>
    </row>
    <row r="74" spans="1:3" ht="18" customHeight="1">
      <c r="A74" s="1"/>
      <c r="B74" s="1"/>
      <c r="C74" s="1"/>
    </row>
    <row r="75" spans="1:3" ht="18" customHeight="1">
      <c r="A75" s="1"/>
      <c r="B75" s="1"/>
      <c r="C75" s="1"/>
    </row>
    <row r="76" spans="1:3" ht="18.75" customHeight="1">
      <c r="A76" s="1"/>
      <c r="B76" s="1"/>
      <c r="C76" s="1"/>
    </row>
    <row r="77" spans="1:3" ht="18.75" customHeight="1">
      <c r="A77" s="1"/>
      <c r="B77" s="1"/>
      <c r="C77" s="1"/>
    </row>
    <row r="78" spans="1:3" ht="18.75" customHeight="1">
      <c r="A78" s="1"/>
      <c r="B78" s="1"/>
      <c r="C78" s="1"/>
    </row>
    <row r="79" spans="1:3" ht="18.75" customHeight="1">
      <c r="A79" s="1"/>
      <c r="B79" s="1"/>
      <c r="C79" s="1"/>
    </row>
    <row r="80" spans="1:3" ht="18.75" customHeight="1">
      <c r="A80" s="1"/>
      <c r="B80" s="1"/>
      <c r="C80" s="1"/>
    </row>
    <row r="81" spans="1:3" ht="18.75" customHeight="1">
      <c r="A81" s="1"/>
      <c r="B81" s="1"/>
      <c r="C81" s="1"/>
    </row>
    <row r="82" spans="1:3" ht="18.75" customHeight="1">
      <c r="A82" s="1"/>
      <c r="B82" s="1"/>
      <c r="C82" s="1"/>
    </row>
    <row r="83" spans="1:3" ht="18.75" customHeight="1">
      <c r="A83" s="1"/>
      <c r="B83" s="1"/>
      <c r="C83" s="1"/>
    </row>
    <row r="84" spans="1:3" ht="18.75" customHeight="1">
      <c r="A84" s="1"/>
      <c r="B84" s="1"/>
      <c r="C84" s="1"/>
    </row>
    <row r="85" spans="1:3" ht="18.75" customHeight="1">
      <c r="A85" s="1"/>
      <c r="B85" s="1"/>
      <c r="C85" s="1"/>
    </row>
    <row r="86" spans="1:3" ht="18.75" customHeight="1">
      <c r="A86" s="1"/>
      <c r="B86" s="1"/>
      <c r="C86" s="1"/>
    </row>
    <row r="87" spans="1:3" ht="18.75" customHeight="1">
      <c r="A87" s="1"/>
      <c r="B87" s="1"/>
      <c r="C87" s="1"/>
    </row>
    <row r="88" spans="1:3" ht="18.75" customHeight="1">
      <c r="A88" s="1"/>
      <c r="B88" s="1"/>
      <c r="C88" s="1"/>
    </row>
    <row r="89" spans="1:3" ht="18.75" customHeight="1">
      <c r="A89" s="1"/>
      <c r="B89" s="1"/>
      <c r="C89" s="1"/>
    </row>
    <row r="90" spans="1:3" ht="18.75" customHeight="1">
      <c r="A90" s="1"/>
      <c r="B90" s="1"/>
      <c r="C90" s="1"/>
    </row>
    <row r="91" spans="1:3" ht="18.75" customHeight="1">
      <c r="A91" s="1"/>
      <c r="B91" s="1"/>
      <c r="C91" s="1"/>
    </row>
    <row r="92" spans="1:3" ht="18.75" customHeight="1">
      <c r="A92" s="1"/>
      <c r="B92" s="1"/>
      <c r="C92" s="1"/>
    </row>
    <row r="93" spans="1:3" ht="18.75" customHeight="1">
      <c r="A93" s="1"/>
      <c r="B93" s="1"/>
      <c r="C93" s="1"/>
    </row>
    <row r="94" spans="1:3" ht="18.75" customHeight="1">
      <c r="A94" s="1"/>
      <c r="B94" s="1"/>
      <c r="C94" s="1"/>
    </row>
    <row r="95" spans="1:3" ht="18.75" customHeight="1">
      <c r="A95" s="1"/>
      <c r="B95" s="1"/>
      <c r="C95" s="1"/>
    </row>
    <row r="96" spans="1:3" ht="18.75" customHeight="1">
      <c r="A96" s="1"/>
      <c r="B96" s="1"/>
      <c r="C96" s="1"/>
    </row>
    <row r="97" spans="1:3" ht="18.75" customHeight="1">
      <c r="A97" s="1"/>
      <c r="B97" s="1"/>
      <c r="C97" s="1"/>
    </row>
    <row r="98" spans="1:3" ht="18.75" customHeight="1">
      <c r="A98" s="1"/>
      <c r="B98" s="1"/>
      <c r="C98" s="1"/>
    </row>
    <row r="99" spans="1:3" ht="18.75" customHeight="1">
      <c r="A99" s="1"/>
      <c r="B99" s="1"/>
      <c r="C99" s="1"/>
    </row>
    <row r="100" spans="1:3" ht="18.75" customHeight="1">
      <c r="A100" s="1"/>
      <c r="B100" s="1"/>
      <c r="C100" s="1"/>
    </row>
    <row r="101" spans="1:3" ht="18.75" customHeight="1">
      <c r="A101" s="1"/>
      <c r="B101" s="1"/>
      <c r="C101" s="1"/>
    </row>
    <row r="102" spans="1:3" ht="18.75" customHeight="1">
      <c r="A102" s="1"/>
      <c r="B102" s="1"/>
      <c r="C102" s="1"/>
    </row>
    <row r="103" spans="1:3" ht="18.75" customHeight="1">
      <c r="A103" s="1"/>
      <c r="B103" s="1"/>
      <c r="C103" s="1"/>
    </row>
    <row r="104" spans="1:3" ht="18.75" customHeight="1">
      <c r="A104" s="1"/>
      <c r="B104" s="1"/>
      <c r="C104" s="1"/>
    </row>
    <row r="105" spans="1:3" ht="18.75" customHeight="1">
      <c r="A105" s="1"/>
      <c r="B105" s="1"/>
      <c r="C105" s="1"/>
    </row>
    <row r="106" spans="1:3" ht="18.75" customHeight="1">
      <c r="A106" s="1"/>
      <c r="B106" s="1"/>
      <c r="C106" s="1"/>
    </row>
    <row r="107" spans="1:3" ht="18.75" customHeight="1">
      <c r="A107" s="1"/>
      <c r="B107" s="1"/>
      <c r="C107" s="1"/>
    </row>
    <row r="108" spans="1:3" ht="18.75" customHeight="1">
      <c r="A108" s="1"/>
      <c r="B108" s="1"/>
      <c r="C108" s="1"/>
    </row>
    <row r="109" spans="1:3" ht="18.75" customHeight="1">
      <c r="A109" s="1"/>
      <c r="B109" s="1"/>
      <c r="C109" s="1"/>
    </row>
    <row r="110" spans="1:3" ht="18.75" customHeight="1">
      <c r="A110" s="1"/>
      <c r="B110" s="1"/>
      <c r="C110" s="1"/>
    </row>
    <row r="111" spans="1:3" ht="18.75" customHeight="1">
      <c r="A111" s="1"/>
      <c r="B111" s="1"/>
      <c r="C111" s="1"/>
    </row>
    <row r="112" spans="1:3" ht="18.75" customHeight="1">
      <c r="A112" s="1"/>
      <c r="B112" s="1"/>
      <c r="C112" s="1"/>
    </row>
    <row r="113" spans="1:3" ht="18.75" customHeight="1">
      <c r="A113" s="1"/>
      <c r="B113" s="1"/>
      <c r="C113" s="1"/>
    </row>
    <row r="114" spans="1:3" ht="18.75" customHeight="1">
      <c r="A114" s="1"/>
      <c r="B114" s="1"/>
      <c r="C114" s="1"/>
    </row>
    <row r="115" spans="1:3" ht="18.75" customHeight="1">
      <c r="A115" s="1"/>
      <c r="B115" s="1"/>
      <c r="C115" s="1"/>
    </row>
    <row r="116" spans="1:3" ht="18.75" customHeight="1">
      <c r="A116" s="1"/>
      <c r="B116" s="1"/>
      <c r="C116" s="1"/>
    </row>
    <row r="117" spans="1:3" ht="18.75" customHeight="1">
      <c r="A117" s="1"/>
      <c r="B117" s="1"/>
      <c r="C117" s="1"/>
    </row>
    <row r="118" spans="1:3" ht="18.75" customHeight="1">
      <c r="A118" s="1"/>
      <c r="B118" s="1"/>
      <c r="C118" s="1"/>
    </row>
    <row r="119" spans="1:3" ht="18.75" customHeight="1">
      <c r="A119" s="1"/>
      <c r="B119" s="1"/>
      <c r="C119" s="1"/>
    </row>
    <row r="120" spans="1:3" ht="18.75" customHeight="1">
      <c r="A120" s="1"/>
      <c r="B120" s="1"/>
      <c r="C120" s="1"/>
    </row>
    <row r="121" spans="1:3" ht="18.75" customHeight="1">
      <c r="A121" s="1"/>
      <c r="B121" s="1"/>
      <c r="C121" s="1"/>
    </row>
  </sheetData>
  <phoneticPr fontId="30" type="noConversion"/>
  <printOptions horizontalCentered="1"/>
  <pageMargins left="0.5" right="0.125" top="0.75" bottom="0.75" header="0.5" footer="0.5"/>
  <pageSetup orientation="portrait" r:id="rId1"/>
  <headerFooter alignWithMargins="0">
    <oddFooter>&amp;L&amp;F, &amp;A&amp;R&amp;D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2.75"/>
  <cols>
    <col min="1" max="1" width="47.7109375" customWidth="1"/>
    <col min="2" max="2" width="14" customWidth="1"/>
    <col min="3" max="3" width="13.85546875" customWidth="1"/>
    <col min="4" max="4" width="11.28515625" bestFit="1" customWidth="1"/>
  </cols>
  <sheetData>
    <row r="1" spans="1:4" ht="21" customHeight="1">
      <c r="A1" s="426" t="s">
        <v>692</v>
      </c>
      <c r="B1" s="400"/>
      <c r="C1" s="400"/>
      <c r="D1" s="414"/>
    </row>
    <row r="2" spans="1:4" ht="16.5" customHeight="1">
      <c r="A2" s="365"/>
      <c r="B2" s="250"/>
      <c r="C2" s="250"/>
      <c r="D2" s="198"/>
    </row>
    <row r="3" spans="1:4" ht="17.25" customHeight="1">
      <c r="A3" s="427" t="s">
        <v>547</v>
      </c>
      <c r="B3" s="428">
        <v>2006</v>
      </c>
      <c r="C3" s="428">
        <v>2007</v>
      </c>
      <c r="D3" s="119">
        <v>2008</v>
      </c>
    </row>
    <row r="4" spans="1:4" ht="18" customHeight="1">
      <c r="A4" s="365"/>
      <c r="B4" s="250"/>
      <c r="C4" s="250"/>
      <c r="D4" s="313"/>
    </row>
    <row r="5" spans="1:4" ht="18" customHeight="1">
      <c r="A5" s="1014" t="s">
        <v>1176</v>
      </c>
      <c r="B5" s="1015"/>
      <c r="C5" s="1015"/>
      <c r="D5" s="1016">
        <v>7598.43</v>
      </c>
    </row>
    <row r="6" spans="1:4" ht="18" customHeight="1">
      <c r="A6" s="206" t="s">
        <v>78</v>
      </c>
      <c r="B6" s="118"/>
      <c r="C6" s="118">
        <v>6000</v>
      </c>
      <c r="D6" s="304"/>
    </row>
    <row r="7" spans="1:4" ht="18" customHeight="1">
      <c r="A7" s="206" t="s">
        <v>483</v>
      </c>
      <c r="B7" s="118">
        <v>1500</v>
      </c>
      <c r="C7" s="118"/>
      <c r="D7" s="121">
        <v>0</v>
      </c>
    </row>
    <row r="8" spans="1:4" ht="15.75">
      <c r="A8" s="206" t="s">
        <v>171</v>
      </c>
      <c r="B8" s="118">
        <v>500</v>
      </c>
      <c r="C8" s="118">
        <v>400</v>
      </c>
      <c r="D8" s="121">
        <v>400</v>
      </c>
    </row>
    <row r="9" spans="1:4" ht="15.75">
      <c r="A9" s="206" t="s">
        <v>54</v>
      </c>
      <c r="B9" s="118"/>
      <c r="C9" s="118">
        <v>26000</v>
      </c>
      <c r="D9" s="121">
        <v>27300</v>
      </c>
    </row>
    <row r="10" spans="1:4" ht="15.75">
      <c r="A10" s="206" t="s">
        <v>159</v>
      </c>
      <c r="B10" s="392"/>
      <c r="C10" s="392"/>
      <c r="D10" s="121">
        <v>6000</v>
      </c>
    </row>
    <row r="11" spans="1:4" ht="15.75">
      <c r="A11" s="206" t="s">
        <v>172</v>
      </c>
      <c r="B11" s="118"/>
      <c r="C11" s="118">
        <v>200</v>
      </c>
      <c r="D11" s="125">
        <v>200</v>
      </c>
    </row>
    <row r="12" spans="1:4" ht="15.75">
      <c r="A12" s="206"/>
      <c r="B12" s="118"/>
      <c r="C12" s="118"/>
      <c r="D12" s="393"/>
    </row>
    <row r="13" spans="1:4" ht="16.5" thickBot="1">
      <c r="A13" s="206"/>
      <c r="B13" s="366"/>
      <c r="C13" s="366"/>
      <c r="D13" s="393"/>
    </row>
    <row r="14" spans="1:4" ht="16.5" thickTop="1">
      <c r="A14" s="367" t="s">
        <v>591</v>
      </c>
      <c r="B14" s="368">
        <f>SUM(B4:B13)</f>
        <v>2000</v>
      </c>
      <c r="C14" s="368">
        <f>SUM(C4:C13)</f>
        <v>32600</v>
      </c>
      <c r="D14" s="368">
        <f>SUM(D4:D13)</f>
        <v>41498.43</v>
      </c>
    </row>
    <row r="15" spans="1:4" ht="15.75">
      <c r="A15" s="429"/>
      <c r="B15" s="430"/>
      <c r="C15" s="104"/>
      <c r="D15" s="104"/>
    </row>
    <row r="16" spans="1:4">
      <c r="A16" s="418" t="s">
        <v>484</v>
      </c>
      <c r="B16" s="418"/>
      <c r="C16" s="104"/>
      <c r="D16" s="104"/>
    </row>
    <row r="17" spans="1:4">
      <c r="A17" s="104"/>
      <c r="B17" s="104"/>
      <c r="C17" s="104"/>
      <c r="D17" s="104"/>
    </row>
    <row r="18" spans="1:4">
      <c r="A18" s="104" t="s">
        <v>56</v>
      </c>
      <c r="B18" s="104"/>
      <c r="C18" s="104"/>
      <c r="D18" s="104"/>
    </row>
    <row r="19" spans="1:4">
      <c r="A19" s="104"/>
      <c r="B19" s="104"/>
      <c r="C19" s="104"/>
      <c r="D19" s="104"/>
    </row>
    <row r="20" spans="1:4">
      <c r="A20" s="104" t="s">
        <v>173</v>
      </c>
      <c r="B20" s="104"/>
      <c r="C20" s="104"/>
      <c r="D20" s="104"/>
    </row>
    <row r="21" spans="1:4">
      <c r="A21" s="104"/>
      <c r="B21" s="431"/>
      <c r="C21" s="431"/>
      <c r="D21" s="104"/>
    </row>
    <row r="22" spans="1:4">
      <c r="A22" s="104" t="s">
        <v>1177</v>
      </c>
      <c r="B22" s="431"/>
      <c r="C22" s="431"/>
      <c r="D22" s="104"/>
    </row>
    <row r="23" spans="1:4">
      <c r="C23" s="32"/>
    </row>
    <row r="26" spans="1:4">
      <c r="B26" s="32"/>
      <c r="C26" s="32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sqref="A1:D1"/>
    </sheetView>
  </sheetViews>
  <sheetFormatPr defaultRowHeight="16.5"/>
  <cols>
    <col min="1" max="1" width="31.85546875" style="537" customWidth="1"/>
    <col min="2" max="2" width="14.28515625" style="537" customWidth="1"/>
    <col min="3" max="3" width="14.140625" style="537" customWidth="1"/>
    <col min="4" max="4" width="16.140625" style="537" customWidth="1"/>
    <col min="5" max="5" width="7" style="537" customWidth="1"/>
    <col min="6" max="16384" width="9.140625" style="537"/>
  </cols>
  <sheetData>
    <row r="1" spans="1:10" ht="21.75" customHeight="1">
      <c r="A1" s="1078" t="s">
        <v>853</v>
      </c>
      <c r="B1" s="1078"/>
      <c r="C1" s="1078"/>
      <c r="D1" s="1078"/>
      <c r="E1" s="107"/>
      <c r="F1" s="107"/>
      <c r="G1" s="107"/>
      <c r="H1" s="107"/>
      <c r="I1" s="107"/>
      <c r="J1" s="107"/>
    </row>
    <row r="2" spans="1:10" s="653" customFormat="1" ht="12.75" customHeight="1">
      <c r="A2" s="649"/>
      <c r="B2" s="650"/>
      <c r="C2" s="651"/>
      <c r="D2" s="652"/>
      <c r="E2" s="652"/>
      <c r="F2" s="652"/>
      <c r="G2" s="652"/>
      <c r="H2" s="652"/>
      <c r="I2" s="652"/>
      <c r="J2" s="652"/>
    </row>
    <row r="3" spans="1:10" ht="13.35" customHeight="1">
      <c r="A3" s="654" t="s">
        <v>1022</v>
      </c>
      <c r="B3" s="655" t="s">
        <v>1023</v>
      </c>
      <c r="C3" s="656" t="s">
        <v>1024</v>
      </c>
      <c r="D3" s="657" t="s">
        <v>1025</v>
      </c>
      <c r="E3" s="107"/>
      <c r="F3" s="657" t="s">
        <v>1026</v>
      </c>
      <c r="G3" s="107"/>
      <c r="H3" s="107"/>
      <c r="I3" s="107"/>
      <c r="J3" s="107"/>
    </row>
    <row r="4" spans="1:10" ht="13.35" customHeight="1">
      <c r="A4" s="479" t="s">
        <v>1027</v>
      </c>
      <c r="B4" s="108"/>
      <c r="C4" s="169"/>
      <c r="D4" s="107"/>
      <c r="E4" s="107"/>
      <c r="F4" s="107"/>
      <c r="G4" s="107"/>
      <c r="H4" s="107"/>
      <c r="I4" s="107"/>
      <c r="J4" s="107"/>
    </row>
    <row r="5" spans="1:10" ht="13.35" customHeight="1">
      <c r="A5" s="658" t="s">
        <v>757</v>
      </c>
      <c r="B5" s="659" t="s">
        <v>1028</v>
      </c>
      <c r="C5" s="660" t="s">
        <v>1029</v>
      </c>
      <c r="D5" s="661">
        <v>300</v>
      </c>
      <c r="E5" s="662"/>
      <c r="F5" s="107"/>
      <c r="G5" s="107"/>
      <c r="H5" s="107"/>
      <c r="I5" s="107"/>
      <c r="J5" s="107"/>
    </row>
    <row r="6" spans="1:10" ht="13.35" customHeight="1">
      <c r="A6" s="81" t="s">
        <v>1030</v>
      </c>
      <c r="B6" s="108" t="s">
        <v>1028</v>
      </c>
      <c r="C6" s="169" t="s">
        <v>1031</v>
      </c>
      <c r="D6" s="663">
        <v>217</v>
      </c>
      <c r="E6" s="107"/>
      <c r="F6" s="107" t="s">
        <v>1032</v>
      </c>
      <c r="G6" s="107"/>
      <c r="H6" s="107"/>
      <c r="I6" s="107"/>
      <c r="J6" s="107"/>
    </row>
    <row r="7" spans="1:10" ht="13.35" customHeight="1">
      <c r="A7" s="81" t="s">
        <v>1033</v>
      </c>
      <c r="B7" s="108" t="s">
        <v>1028</v>
      </c>
      <c r="C7" s="169" t="s">
        <v>1034</v>
      </c>
      <c r="D7" s="663">
        <v>900</v>
      </c>
      <c r="E7" s="107"/>
      <c r="F7" s="107"/>
      <c r="G7" s="107"/>
      <c r="H7" s="107"/>
      <c r="I7" s="107"/>
      <c r="J7" s="107"/>
    </row>
    <row r="8" spans="1:10" ht="13.35" customHeight="1">
      <c r="A8" s="81" t="s">
        <v>854</v>
      </c>
      <c r="B8" s="108" t="s">
        <v>1028</v>
      </c>
      <c r="C8" s="169" t="s">
        <v>855</v>
      </c>
      <c r="D8" s="663">
        <v>85</v>
      </c>
      <c r="E8" s="107"/>
      <c r="F8" s="107"/>
      <c r="G8" s="107"/>
      <c r="H8" s="107"/>
      <c r="I8" s="107"/>
      <c r="J8" s="107"/>
    </row>
    <row r="9" spans="1:10" ht="13.35" customHeight="1">
      <c r="A9" s="81" t="s">
        <v>856</v>
      </c>
      <c r="B9" s="108" t="s">
        <v>1028</v>
      </c>
      <c r="C9" s="169" t="s">
        <v>857</v>
      </c>
      <c r="D9" s="663">
        <v>2640</v>
      </c>
      <c r="E9" s="107"/>
      <c r="F9" s="107" t="s">
        <v>858</v>
      </c>
      <c r="G9" s="107"/>
      <c r="H9" s="107"/>
      <c r="I9" s="107"/>
      <c r="J9" s="107"/>
    </row>
    <row r="10" spans="1:10" ht="13.35" customHeight="1">
      <c r="A10" s="81" t="s">
        <v>859</v>
      </c>
      <c r="B10" s="108" t="s">
        <v>1035</v>
      </c>
      <c r="C10" s="169" t="s">
        <v>1036</v>
      </c>
      <c r="D10" s="663">
        <v>181</v>
      </c>
      <c r="E10" s="107"/>
      <c r="F10" s="107" t="s">
        <v>1037</v>
      </c>
      <c r="G10" s="107"/>
      <c r="H10" s="107"/>
      <c r="I10" s="107"/>
      <c r="J10" s="107"/>
    </row>
    <row r="11" spans="1:10" ht="13.35" customHeight="1">
      <c r="A11" s="81" t="s">
        <v>860</v>
      </c>
      <c r="B11" s="108" t="s">
        <v>1035</v>
      </c>
      <c r="C11" s="169" t="s">
        <v>1038</v>
      </c>
      <c r="D11" s="663">
        <v>90</v>
      </c>
      <c r="E11" s="107"/>
      <c r="F11" s="107" t="s">
        <v>1039</v>
      </c>
      <c r="G11" s="107"/>
      <c r="H11" s="107"/>
      <c r="I11" s="107"/>
      <c r="J11" s="107"/>
    </row>
    <row r="12" spans="1:10" ht="13.35" customHeight="1">
      <c r="A12" s="81" t="s">
        <v>861</v>
      </c>
      <c r="B12" s="108" t="s">
        <v>862</v>
      </c>
      <c r="C12" s="169" t="s">
        <v>1036</v>
      </c>
      <c r="D12" s="663">
        <v>271</v>
      </c>
      <c r="E12" s="107"/>
      <c r="F12" s="107" t="s">
        <v>863</v>
      </c>
      <c r="G12" s="107"/>
      <c r="H12" s="107"/>
      <c r="I12" s="107"/>
      <c r="J12" s="107"/>
    </row>
    <row r="13" spans="1:10" ht="13.35" customHeight="1">
      <c r="A13" s="81" t="s">
        <v>864</v>
      </c>
      <c r="B13" s="108" t="s">
        <v>1028</v>
      </c>
      <c r="C13" s="169" t="s">
        <v>1036</v>
      </c>
      <c r="D13" s="663">
        <v>190</v>
      </c>
      <c r="E13" s="107"/>
      <c r="F13" s="107" t="s">
        <v>1040</v>
      </c>
      <c r="G13" s="107"/>
      <c r="H13" s="107"/>
      <c r="I13" s="107"/>
      <c r="J13" s="107"/>
    </row>
    <row r="14" spans="1:10" ht="13.35" customHeight="1">
      <c r="A14" s="81" t="s">
        <v>1041</v>
      </c>
      <c r="B14" s="108" t="s">
        <v>1028</v>
      </c>
      <c r="C14" s="169" t="s">
        <v>1042</v>
      </c>
      <c r="D14" s="663">
        <v>1000</v>
      </c>
      <c r="E14" s="107"/>
      <c r="F14" s="107"/>
      <c r="G14" s="107"/>
      <c r="H14" s="107"/>
      <c r="I14" s="107"/>
      <c r="J14" s="107"/>
    </row>
    <row r="15" spans="1:10" ht="13.35" customHeight="1">
      <c r="A15" s="664" t="s">
        <v>1043</v>
      </c>
      <c r="B15" s="665"/>
      <c r="C15" s="666"/>
      <c r="D15" s="667">
        <v>5874</v>
      </c>
      <c r="E15" s="107"/>
      <c r="F15" s="668">
        <v>0.34</v>
      </c>
      <c r="G15" s="107"/>
      <c r="H15" s="107"/>
      <c r="I15" s="107"/>
      <c r="J15" s="107"/>
    </row>
    <row r="16" spans="1:10" ht="13.35" customHeight="1">
      <c r="A16" s="81" t="s">
        <v>1044</v>
      </c>
      <c r="B16" s="108"/>
      <c r="C16" s="169"/>
      <c r="D16" s="663"/>
      <c r="E16" s="669"/>
      <c r="F16" s="107"/>
      <c r="G16" s="107"/>
      <c r="H16" s="107"/>
      <c r="I16" s="107"/>
      <c r="J16" s="107"/>
    </row>
    <row r="17" spans="1:10" ht="13.35" customHeight="1">
      <c r="A17" s="81" t="s">
        <v>1045</v>
      </c>
      <c r="B17" s="108" t="s">
        <v>1028</v>
      </c>
      <c r="C17" s="169" t="s">
        <v>1046</v>
      </c>
      <c r="D17" s="107">
        <v>600</v>
      </c>
      <c r="E17" s="107"/>
      <c r="F17" s="107"/>
      <c r="G17" s="107"/>
      <c r="H17" s="107"/>
      <c r="I17" s="107"/>
      <c r="J17" s="107"/>
    </row>
    <row r="18" spans="1:10" ht="13.35" customHeight="1">
      <c r="A18" s="664" t="s">
        <v>1047</v>
      </c>
      <c r="B18" s="665"/>
      <c r="C18" s="666"/>
      <c r="D18" s="667">
        <v>600</v>
      </c>
      <c r="E18" s="107"/>
      <c r="F18" s="669">
        <v>0.03</v>
      </c>
      <c r="G18" s="107"/>
      <c r="H18" s="107"/>
      <c r="I18" s="107"/>
      <c r="J18" s="107"/>
    </row>
    <row r="19" spans="1:10" ht="13.35" customHeight="1">
      <c r="A19" s="81" t="s">
        <v>1050</v>
      </c>
      <c r="B19" s="108"/>
      <c r="C19" s="169"/>
      <c r="D19" s="663"/>
      <c r="E19" s="669"/>
      <c r="F19" s="107"/>
      <c r="G19" s="107"/>
      <c r="H19" s="107"/>
      <c r="I19" s="107"/>
      <c r="J19" s="107"/>
    </row>
    <row r="20" spans="1:10" ht="13.35" customHeight="1">
      <c r="A20" s="81" t="s">
        <v>865</v>
      </c>
      <c r="B20" s="108" t="s">
        <v>866</v>
      </c>
      <c r="C20" s="169" t="s">
        <v>1051</v>
      </c>
      <c r="D20" s="663">
        <v>1200</v>
      </c>
      <c r="E20" s="107"/>
      <c r="F20" s="107"/>
      <c r="G20" s="107"/>
      <c r="H20" s="107"/>
      <c r="I20" s="107"/>
      <c r="J20" s="107"/>
    </row>
    <row r="21" spans="1:10" ht="13.35" customHeight="1">
      <c r="A21" s="81" t="s">
        <v>867</v>
      </c>
      <c r="B21" s="108" t="s">
        <v>868</v>
      </c>
      <c r="C21" s="169" t="s">
        <v>1051</v>
      </c>
      <c r="D21" s="663">
        <v>1200</v>
      </c>
      <c r="E21" s="107"/>
      <c r="F21" s="107"/>
      <c r="G21" s="107"/>
      <c r="H21" s="107"/>
      <c r="I21" s="107"/>
      <c r="J21" s="107"/>
    </row>
    <row r="22" spans="1:10" ht="13.35" customHeight="1">
      <c r="A22" s="81" t="s">
        <v>1053</v>
      </c>
      <c r="B22" s="108" t="s">
        <v>1042</v>
      </c>
      <c r="C22" s="169" t="s">
        <v>1042</v>
      </c>
      <c r="D22" s="663">
        <v>800</v>
      </c>
      <c r="E22" s="107"/>
      <c r="F22" s="107" t="s">
        <v>1054</v>
      </c>
      <c r="G22" s="107"/>
      <c r="H22" s="107"/>
      <c r="I22" s="107"/>
      <c r="J22" s="107"/>
    </row>
    <row r="23" spans="1:10" ht="13.35" customHeight="1">
      <c r="A23" s="81" t="s">
        <v>869</v>
      </c>
      <c r="B23" s="108" t="s">
        <v>870</v>
      </c>
      <c r="C23" s="169" t="s">
        <v>1051</v>
      </c>
      <c r="D23" s="663">
        <v>600</v>
      </c>
      <c r="E23" s="107"/>
      <c r="F23" s="107"/>
      <c r="G23" s="107"/>
      <c r="H23" s="107"/>
      <c r="I23" s="107"/>
      <c r="J23" s="107"/>
    </row>
    <row r="24" spans="1:10" ht="13.35" customHeight="1">
      <c r="A24" s="81" t="s">
        <v>871</v>
      </c>
      <c r="B24" s="108" t="s">
        <v>1052</v>
      </c>
      <c r="C24" s="169" t="s">
        <v>1065</v>
      </c>
      <c r="D24" s="663">
        <v>800</v>
      </c>
      <c r="E24" s="107"/>
      <c r="F24" s="107"/>
      <c r="G24" s="107"/>
      <c r="H24" s="107"/>
      <c r="I24" s="107"/>
      <c r="J24" s="107"/>
    </row>
    <row r="25" spans="1:10" ht="13.35" customHeight="1">
      <c r="A25" s="81" t="s">
        <v>872</v>
      </c>
      <c r="B25" s="108" t="s">
        <v>1028</v>
      </c>
      <c r="C25" s="651" t="s">
        <v>1056</v>
      </c>
      <c r="D25" s="663">
        <v>1000</v>
      </c>
      <c r="E25" s="107"/>
      <c r="F25" s="107" t="s">
        <v>873</v>
      </c>
      <c r="G25" s="107"/>
      <c r="H25" s="107"/>
      <c r="I25" s="107"/>
      <c r="J25" s="107"/>
    </row>
    <row r="26" spans="1:10" ht="13.35" customHeight="1">
      <c r="A26" s="81" t="s">
        <v>1058</v>
      </c>
      <c r="B26" s="108" t="s">
        <v>1042</v>
      </c>
      <c r="C26" s="169" t="s">
        <v>1042</v>
      </c>
      <c r="D26" s="663">
        <v>600</v>
      </c>
      <c r="E26" s="107"/>
      <c r="F26" s="107" t="s">
        <v>1059</v>
      </c>
      <c r="G26" s="107"/>
      <c r="H26" s="107"/>
      <c r="I26" s="107"/>
      <c r="J26" s="107"/>
    </row>
    <row r="27" spans="1:10" ht="13.35" customHeight="1">
      <c r="A27" s="81" t="s">
        <v>874</v>
      </c>
      <c r="B27" s="108" t="s">
        <v>1080</v>
      </c>
      <c r="C27" s="169" t="s">
        <v>1042</v>
      </c>
      <c r="D27" s="663">
        <v>1000</v>
      </c>
      <c r="E27" s="107"/>
      <c r="F27" s="107" t="s">
        <v>875</v>
      </c>
      <c r="G27" s="107"/>
      <c r="H27" s="107"/>
      <c r="I27" s="107"/>
      <c r="J27" s="107"/>
    </row>
    <row r="28" spans="1:10" ht="13.35" customHeight="1">
      <c r="A28" s="664" t="s">
        <v>1060</v>
      </c>
      <c r="B28" s="665"/>
      <c r="C28" s="666"/>
      <c r="D28" s="667">
        <v>7200</v>
      </c>
      <c r="E28" s="107"/>
      <c r="F28" s="668">
        <v>0.42</v>
      </c>
      <c r="G28" s="107"/>
      <c r="H28" s="107"/>
      <c r="I28" s="107"/>
      <c r="J28" s="107"/>
    </row>
    <row r="29" spans="1:10" ht="13.35" customHeight="1">
      <c r="A29" s="81" t="s">
        <v>1061</v>
      </c>
      <c r="B29" s="108"/>
      <c r="C29" s="169"/>
      <c r="D29" s="663"/>
      <c r="E29" s="669"/>
      <c r="F29" s="107"/>
      <c r="G29" s="107"/>
      <c r="H29" s="107"/>
      <c r="I29" s="107"/>
      <c r="J29" s="107"/>
    </row>
    <row r="30" spans="1:10" ht="13.35" customHeight="1">
      <c r="A30" s="81" t="s">
        <v>1062</v>
      </c>
      <c r="B30" s="108" t="s">
        <v>1028</v>
      </c>
      <c r="C30" s="169" t="s">
        <v>1042</v>
      </c>
      <c r="D30" s="663">
        <v>2000</v>
      </c>
      <c r="E30" s="107"/>
      <c r="F30" s="107" t="s">
        <v>876</v>
      </c>
      <c r="G30" s="107"/>
      <c r="H30" s="107"/>
      <c r="I30" s="107"/>
      <c r="J30" s="107"/>
    </row>
    <row r="31" spans="1:10" ht="13.35" customHeight="1">
      <c r="A31" s="81" t="s">
        <v>1063</v>
      </c>
      <c r="B31" s="108" t="s">
        <v>1028</v>
      </c>
      <c r="C31" s="169" t="s">
        <v>1042</v>
      </c>
      <c r="D31" s="663">
        <v>100</v>
      </c>
      <c r="E31" s="107"/>
      <c r="F31" s="107" t="s">
        <v>1064</v>
      </c>
      <c r="G31" s="107"/>
      <c r="H31" s="107"/>
      <c r="I31" s="107"/>
      <c r="J31" s="107"/>
    </row>
    <row r="32" spans="1:10" ht="13.35" customHeight="1">
      <c r="A32" s="81" t="s">
        <v>877</v>
      </c>
      <c r="B32" s="108" t="s">
        <v>1028</v>
      </c>
      <c r="C32" s="169" t="s">
        <v>1065</v>
      </c>
      <c r="D32" s="663">
        <v>1000</v>
      </c>
      <c r="E32" s="107"/>
      <c r="F32" s="107" t="s">
        <v>878</v>
      </c>
      <c r="G32" s="107"/>
      <c r="H32" s="107"/>
      <c r="I32" s="107"/>
      <c r="J32" s="107"/>
    </row>
    <row r="33" spans="1:10" ht="13.35" customHeight="1">
      <c r="A33" s="81" t="s">
        <v>642</v>
      </c>
      <c r="B33" s="108" t="s">
        <v>1028</v>
      </c>
      <c r="C33" s="169" t="s">
        <v>1042</v>
      </c>
      <c r="D33" s="663">
        <v>500</v>
      </c>
      <c r="E33" s="107"/>
      <c r="F33" s="107" t="s">
        <v>1066</v>
      </c>
      <c r="G33" s="107"/>
      <c r="H33" s="107"/>
      <c r="I33" s="107"/>
      <c r="J33" s="107"/>
    </row>
    <row r="34" spans="1:10" ht="13.35" customHeight="1">
      <c r="A34" s="664" t="s">
        <v>1067</v>
      </c>
      <c r="B34" s="665"/>
      <c r="C34" s="666"/>
      <c r="D34" s="667">
        <v>3600</v>
      </c>
      <c r="E34" s="107"/>
      <c r="F34" s="668">
        <v>0.21</v>
      </c>
      <c r="G34" s="107"/>
      <c r="H34" s="107"/>
      <c r="I34" s="107"/>
      <c r="J34" s="107"/>
    </row>
    <row r="35" spans="1:10" ht="13.35" customHeight="1">
      <c r="A35" s="677" t="s">
        <v>1068</v>
      </c>
      <c r="B35" s="678"/>
      <c r="C35" s="679"/>
      <c r="D35" s="680">
        <v>17274</v>
      </c>
      <c r="E35" s="669"/>
      <c r="F35" s="107"/>
      <c r="G35" s="107"/>
      <c r="H35" s="107"/>
      <c r="I35" s="107"/>
      <c r="J35" s="107"/>
    </row>
    <row r="36" spans="1:10" ht="13.35" customHeight="1">
      <c r="A36" s="81" t="s">
        <v>879</v>
      </c>
      <c r="B36" s="108"/>
      <c r="C36" s="169"/>
      <c r="D36" s="663">
        <v>15590</v>
      </c>
      <c r="E36" s="107"/>
      <c r="F36" s="107"/>
      <c r="G36" s="107"/>
      <c r="H36" s="107"/>
      <c r="I36" s="107"/>
      <c r="J36" s="107"/>
    </row>
    <row r="37" spans="1:10" ht="13.35" customHeight="1">
      <c r="A37" s="81" t="s">
        <v>880</v>
      </c>
      <c r="B37" s="108"/>
      <c r="C37" s="169"/>
      <c r="D37" s="663">
        <v>1684</v>
      </c>
      <c r="E37" s="107"/>
      <c r="F37" s="669">
        <v>0.11</v>
      </c>
      <c r="G37" s="107"/>
      <c r="H37" s="107"/>
      <c r="I37" s="107"/>
      <c r="J37" s="107"/>
    </row>
    <row r="38" spans="1:10" ht="12.75" customHeight="1">
      <c r="A38" s="81"/>
      <c r="B38" s="108"/>
      <c r="C38" s="169"/>
      <c r="D38" s="663"/>
      <c r="E38" s="107"/>
      <c r="F38" s="107"/>
      <c r="G38" s="107"/>
      <c r="H38" s="107"/>
      <c r="I38" s="107"/>
      <c r="J38" s="107"/>
    </row>
    <row r="39" spans="1:10" ht="12.75" customHeight="1">
      <c r="A39" s="654" t="s">
        <v>881</v>
      </c>
      <c r="B39" s="655" t="s">
        <v>1023</v>
      </c>
      <c r="C39" s="656" t="s">
        <v>1024</v>
      </c>
      <c r="D39" s="657" t="s">
        <v>1025</v>
      </c>
      <c r="E39" s="657" t="s">
        <v>1026</v>
      </c>
      <c r="F39" s="107"/>
      <c r="G39" s="107"/>
      <c r="H39" s="107"/>
      <c r="I39" s="107"/>
      <c r="J39" s="107"/>
    </row>
    <row r="40" spans="1:10" ht="12.75" customHeight="1">
      <c r="A40" s="658" t="s">
        <v>882</v>
      </c>
      <c r="B40" s="108"/>
      <c r="C40" s="169"/>
      <c r="D40" s="663">
        <v>0</v>
      </c>
      <c r="E40" s="107"/>
      <c r="F40" s="107"/>
      <c r="G40" s="107"/>
      <c r="H40" s="107"/>
      <c r="I40" s="107"/>
      <c r="J40" s="107"/>
    </row>
    <row r="41" spans="1:10" ht="12.75" customHeight="1">
      <c r="A41" s="81"/>
      <c r="B41" s="108"/>
      <c r="C41" s="169"/>
      <c r="D41" s="107"/>
      <c r="E41" s="107"/>
      <c r="F41" s="107"/>
      <c r="G41" s="107"/>
      <c r="H41" s="107"/>
      <c r="I41" s="107"/>
      <c r="J41" s="107"/>
    </row>
    <row r="42" spans="1:10" ht="19.5" customHeight="1">
      <c r="A42" s="670" t="s">
        <v>1069</v>
      </c>
      <c r="B42" s="108"/>
      <c r="C42" s="169"/>
      <c r="D42" s="107"/>
      <c r="E42" s="107"/>
      <c r="F42" s="107"/>
      <c r="G42" s="107"/>
      <c r="H42" s="107"/>
      <c r="I42" s="107"/>
      <c r="J42" s="107"/>
    </row>
    <row r="43" spans="1:10" ht="13.35" customHeight="1">
      <c r="A43" s="81" t="s">
        <v>1070</v>
      </c>
      <c r="B43" s="108" t="s">
        <v>1071</v>
      </c>
      <c r="C43" s="169" t="s">
        <v>1072</v>
      </c>
      <c r="D43" s="107" t="s">
        <v>883</v>
      </c>
      <c r="E43" s="107" t="s">
        <v>884</v>
      </c>
      <c r="F43" s="107" t="s">
        <v>885</v>
      </c>
      <c r="G43" s="107" t="s">
        <v>886</v>
      </c>
      <c r="H43" s="107" t="s">
        <v>887</v>
      </c>
      <c r="I43" s="107"/>
      <c r="J43" s="107"/>
    </row>
    <row r="44" spans="1:10" ht="13.35" customHeight="1">
      <c r="A44" s="81" t="s">
        <v>1073</v>
      </c>
      <c r="B44" s="108" t="s">
        <v>1074</v>
      </c>
      <c r="C44" s="169" t="s">
        <v>888</v>
      </c>
      <c r="D44" s="107" t="s">
        <v>889</v>
      </c>
      <c r="E44" s="107"/>
      <c r="F44" s="107"/>
      <c r="G44" s="107" t="s">
        <v>1075</v>
      </c>
      <c r="H44" s="107" t="s">
        <v>0</v>
      </c>
      <c r="I44" s="107"/>
      <c r="J44" s="107"/>
    </row>
    <row r="45" spans="1:10" ht="13.35" customHeight="1">
      <c r="A45" s="81" t="s">
        <v>1073</v>
      </c>
      <c r="B45" s="108" t="s">
        <v>890</v>
      </c>
      <c r="C45" s="169" t="s">
        <v>888</v>
      </c>
      <c r="D45" s="107" t="s">
        <v>889</v>
      </c>
      <c r="E45" s="107"/>
      <c r="F45" s="107"/>
      <c r="G45" s="107" t="s">
        <v>1075</v>
      </c>
      <c r="H45" s="107" t="s">
        <v>0</v>
      </c>
      <c r="I45" s="107"/>
      <c r="J45" s="107"/>
    </row>
    <row r="46" spans="1:10" ht="13.35" customHeight="1">
      <c r="A46" s="81" t="s">
        <v>1076</v>
      </c>
      <c r="B46" s="108" t="s">
        <v>1052</v>
      </c>
      <c r="C46" s="169" t="s">
        <v>888</v>
      </c>
      <c r="D46" s="107" t="s">
        <v>889</v>
      </c>
      <c r="E46" s="107">
        <v>1</v>
      </c>
      <c r="F46" s="107"/>
      <c r="G46" s="107" t="s">
        <v>1075</v>
      </c>
      <c r="H46" s="671" t="s">
        <v>1091</v>
      </c>
      <c r="I46" s="671"/>
      <c r="J46" s="107"/>
    </row>
    <row r="47" spans="1:10" ht="13.35" customHeight="1">
      <c r="A47" s="81" t="s">
        <v>1076</v>
      </c>
      <c r="B47" s="108" t="s">
        <v>870</v>
      </c>
      <c r="C47" s="169" t="s">
        <v>888</v>
      </c>
      <c r="D47" s="107" t="s">
        <v>889</v>
      </c>
      <c r="E47" s="107">
        <v>1</v>
      </c>
      <c r="F47" s="107"/>
      <c r="G47" s="107" t="s">
        <v>1075</v>
      </c>
      <c r="H47" s="671" t="s">
        <v>891</v>
      </c>
      <c r="I47" s="671"/>
      <c r="J47" s="107"/>
    </row>
    <row r="48" spans="1:10" ht="13.35" customHeight="1">
      <c r="A48" s="672" t="s">
        <v>1077</v>
      </c>
      <c r="B48" s="673" t="s">
        <v>1055</v>
      </c>
      <c r="C48" s="674" t="s">
        <v>1117</v>
      </c>
      <c r="D48" s="675"/>
      <c r="E48" s="675"/>
      <c r="F48" s="675" t="s">
        <v>1078</v>
      </c>
      <c r="G48" s="675" t="s">
        <v>1079</v>
      </c>
      <c r="H48" s="675" t="s">
        <v>892</v>
      </c>
      <c r="I48" s="675"/>
      <c r="J48" s="107"/>
    </row>
    <row r="49" spans="1:10" ht="13.35" customHeight="1">
      <c r="A49" s="81" t="s">
        <v>1073</v>
      </c>
      <c r="B49" s="108" t="s">
        <v>1080</v>
      </c>
      <c r="C49" s="169" t="s">
        <v>888</v>
      </c>
      <c r="D49" s="107" t="s">
        <v>889</v>
      </c>
      <c r="E49" s="107"/>
      <c r="F49" s="107"/>
      <c r="G49" s="107" t="s">
        <v>1075</v>
      </c>
      <c r="H49" s="107"/>
      <c r="I49" s="107"/>
      <c r="J49" s="107"/>
    </row>
    <row r="50" spans="1:10" ht="13.35" customHeight="1">
      <c r="A50" s="81" t="s">
        <v>893</v>
      </c>
      <c r="B50" s="108" t="s">
        <v>1081</v>
      </c>
      <c r="C50" s="169" t="s">
        <v>888</v>
      </c>
      <c r="D50" s="107" t="s">
        <v>884</v>
      </c>
      <c r="E50" s="107"/>
      <c r="F50" s="107"/>
      <c r="G50" s="107" t="s">
        <v>1075</v>
      </c>
      <c r="H50" s="107"/>
      <c r="I50" s="107"/>
      <c r="J50" s="107"/>
    </row>
    <row r="51" spans="1:10" ht="13.35" customHeight="1">
      <c r="A51" s="81" t="s">
        <v>1082</v>
      </c>
      <c r="B51" s="108" t="s">
        <v>1081</v>
      </c>
      <c r="C51" s="169" t="s">
        <v>888</v>
      </c>
      <c r="D51" s="107"/>
      <c r="E51" s="107"/>
      <c r="F51" s="107" t="s">
        <v>894</v>
      </c>
      <c r="G51" s="107" t="s">
        <v>1079</v>
      </c>
      <c r="H51" s="107"/>
      <c r="I51" s="107"/>
      <c r="J51" s="107"/>
    </row>
    <row r="52" spans="1:10" ht="13.35" customHeight="1">
      <c r="A52" s="81" t="s">
        <v>1083</v>
      </c>
      <c r="B52" s="108" t="s">
        <v>895</v>
      </c>
      <c r="C52" s="169" t="s">
        <v>888</v>
      </c>
      <c r="D52" s="107" t="s">
        <v>896</v>
      </c>
      <c r="E52" s="107"/>
      <c r="F52" s="107"/>
      <c r="G52" s="107" t="s">
        <v>1084</v>
      </c>
      <c r="H52" s="671" t="s">
        <v>897</v>
      </c>
      <c r="I52" s="671"/>
      <c r="J52" s="107"/>
    </row>
    <row r="53" spans="1:10" ht="13.35" customHeight="1">
      <c r="A53" s="81" t="s">
        <v>1085</v>
      </c>
      <c r="B53" s="108" t="s">
        <v>1086</v>
      </c>
      <c r="C53" s="169" t="s">
        <v>888</v>
      </c>
      <c r="D53" s="107" t="s">
        <v>889</v>
      </c>
      <c r="E53" s="107">
        <v>1</v>
      </c>
      <c r="F53" s="107" t="s">
        <v>1087</v>
      </c>
      <c r="G53" s="107" t="s">
        <v>1075</v>
      </c>
      <c r="H53" s="671" t="s">
        <v>1091</v>
      </c>
      <c r="I53" s="671"/>
      <c r="J53" s="107"/>
    </row>
    <row r="54" spans="1:10" ht="13.35" customHeight="1">
      <c r="A54" s="81" t="s">
        <v>898</v>
      </c>
      <c r="B54" s="108" t="s">
        <v>1086</v>
      </c>
      <c r="C54" s="169" t="s">
        <v>888</v>
      </c>
      <c r="D54" s="107" t="s">
        <v>889</v>
      </c>
      <c r="E54" s="107">
        <v>1</v>
      </c>
      <c r="F54" s="107"/>
      <c r="G54" s="107"/>
      <c r="H54" s="671" t="s">
        <v>1091</v>
      </c>
      <c r="I54" s="671"/>
      <c r="J54" s="107"/>
    </row>
    <row r="55" spans="1:10" ht="13.35" customHeight="1">
      <c r="A55" s="81" t="s">
        <v>1083</v>
      </c>
      <c r="B55" s="108" t="s">
        <v>1086</v>
      </c>
      <c r="C55" s="169" t="s">
        <v>888</v>
      </c>
      <c r="D55" s="107" t="s">
        <v>889</v>
      </c>
      <c r="E55" s="107">
        <v>1</v>
      </c>
      <c r="F55" s="107"/>
      <c r="G55" s="107" t="s">
        <v>1075</v>
      </c>
      <c r="H55" s="107"/>
      <c r="I55" s="107"/>
      <c r="J55" s="107"/>
    </row>
    <row r="56" spans="1:10" ht="13.35" customHeight="1">
      <c r="A56" s="672" t="s">
        <v>1088</v>
      </c>
      <c r="B56" s="673" t="s">
        <v>1089</v>
      </c>
      <c r="C56" s="674" t="s">
        <v>1117</v>
      </c>
      <c r="D56" s="675"/>
      <c r="E56" s="675"/>
      <c r="F56" s="675" t="s">
        <v>1090</v>
      </c>
      <c r="G56" s="675" t="s">
        <v>1084</v>
      </c>
      <c r="H56" s="675" t="s">
        <v>892</v>
      </c>
      <c r="I56" s="675"/>
      <c r="J56" s="107"/>
    </row>
    <row r="57" spans="1:10" ht="13.35" customHeight="1">
      <c r="A57" s="81" t="s">
        <v>1092</v>
      </c>
      <c r="B57" s="108" t="s">
        <v>1089</v>
      </c>
      <c r="C57" s="169" t="s">
        <v>1117</v>
      </c>
      <c r="D57" s="107"/>
      <c r="E57" s="107"/>
      <c r="F57" s="107" t="s">
        <v>1093</v>
      </c>
      <c r="G57" s="107" t="s">
        <v>1075</v>
      </c>
      <c r="H57" s="107" t="s">
        <v>899</v>
      </c>
      <c r="I57" s="107"/>
      <c r="J57" s="107"/>
    </row>
    <row r="58" spans="1:10" ht="13.35" customHeight="1">
      <c r="A58" s="81" t="s">
        <v>1094</v>
      </c>
      <c r="B58" s="108" t="s">
        <v>1089</v>
      </c>
      <c r="C58" s="169" t="s">
        <v>888</v>
      </c>
      <c r="D58" s="107"/>
      <c r="E58" s="107"/>
      <c r="F58" s="107" t="s">
        <v>1095</v>
      </c>
      <c r="G58" s="107" t="s">
        <v>1096</v>
      </c>
      <c r="H58" s="671" t="s">
        <v>900</v>
      </c>
      <c r="I58" s="671"/>
      <c r="J58" s="671"/>
    </row>
    <row r="59" spans="1:10" ht="13.35" customHeight="1">
      <c r="A59" s="672" t="s">
        <v>1097</v>
      </c>
      <c r="B59" s="673" t="s">
        <v>1089</v>
      </c>
      <c r="C59" s="674" t="s">
        <v>1117</v>
      </c>
      <c r="D59" s="675"/>
      <c r="E59" s="675"/>
      <c r="F59" s="675" t="s">
        <v>1098</v>
      </c>
      <c r="G59" s="675" t="s">
        <v>1084</v>
      </c>
      <c r="H59" s="675" t="s">
        <v>892</v>
      </c>
      <c r="I59" s="675"/>
      <c r="J59" s="107"/>
    </row>
    <row r="60" spans="1:10" ht="13.35" customHeight="1">
      <c r="A60" s="81" t="s">
        <v>901</v>
      </c>
      <c r="B60" s="108" t="s">
        <v>1089</v>
      </c>
      <c r="C60" s="169" t="s">
        <v>888</v>
      </c>
      <c r="D60" s="107"/>
      <c r="E60" s="107"/>
      <c r="F60" s="107" t="s">
        <v>902</v>
      </c>
      <c r="G60" s="107" t="s">
        <v>1096</v>
      </c>
      <c r="H60" s="107"/>
      <c r="I60" s="107"/>
      <c r="J60" s="107"/>
    </row>
    <row r="61" spans="1:10" ht="13.35" customHeight="1">
      <c r="A61" s="81" t="s">
        <v>1099</v>
      </c>
      <c r="B61" s="108" t="s">
        <v>1089</v>
      </c>
      <c r="C61" s="169" t="s">
        <v>888</v>
      </c>
      <c r="D61" s="107" t="s">
        <v>896</v>
      </c>
      <c r="E61" s="107"/>
      <c r="F61" s="107" t="s">
        <v>1100</v>
      </c>
      <c r="G61" s="107" t="s">
        <v>1084</v>
      </c>
      <c r="H61" s="107" t="s">
        <v>903</v>
      </c>
      <c r="I61" s="107"/>
      <c r="J61" s="107"/>
    </row>
    <row r="62" spans="1:10" ht="13.35" customHeight="1">
      <c r="A62" s="81" t="s">
        <v>1083</v>
      </c>
      <c r="B62" s="108" t="s">
        <v>1101</v>
      </c>
      <c r="C62" s="169" t="s">
        <v>888</v>
      </c>
      <c r="D62" s="107" t="s">
        <v>889</v>
      </c>
      <c r="E62" s="107">
        <v>1</v>
      </c>
      <c r="F62" s="107"/>
      <c r="G62" s="107" t="s">
        <v>1075</v>
      </c>
      <c r="H62" s="107"/>
      <c r="I62" s="107"/>
      <c r="J62" s="107"/>
    </row>
    <row r="63" spans="1:10" ht="13.35" customHeight="1">
      <c r="A63" s="81" t="s">
        <v>1083</v>
      </c>
      <c r="B63" s="108" t="s">
        <v>1102</v>
      </c>
      <c r="C63" s="169" t="s">
        <v>888</v>
      </c>
      <c r="D63" s="107" t="s">
        <v>884</v>
      </c>
      <c r="E63" s="107"/>
      <c r="F63" s="107"/>
      <c r="G63" s="107" t="s">
        <v>1075</v>
      </c>
      <c r="H63" s="107"/>
      <c r="I63" s="107"/>
      <c r="J63" s="107"/>
    </row>
    <row r="64" spans="1:10" ht="13.35" customHeight="1">
      <c r="A64" s="81" t="s">
        <v>1103</v>
      </c>
      <c r="B64" s="108" t="s">
        <v>1104</v>
      </c>
      <c r="C64" s="169" t="s">
        <v>888</v>
      </c>
      <c r="D64" s="107" t="s">
        <v>889</v>
      </c>
      <c r="E64" s="107">
        <v>1</v>
      </c>
      <c r="F64" s="107"/>
      <c r="G64" s="107" t="s">
        <v>1075</v>
      </c>
      <c r="H64" s="107"/>
      <c r="I64" s="107"/>
      <c r="J64" s="107"/>
    </row>
    <row r="65" spans="1:10" ht="13.35" customHeight="1">
      <c r="A65" s="81" t="s">
        <v>1085</v>
      </c>
      <c r="B65" s="108" t="s">
        <v>1086</v>
      </c>
      <c r="C65" s="169" t="s">
        <v>904</v>
      </c>
      <c r="D65" s="107" t="s">
        <v>889</v>
      </c>
      <c r="E65" s="107">
        <v>1</v>
      </c>
      <c r="F65" s="107" t="s">
        <v>1087</v>
      </c>
      <c r="G65" s="107" t="s">
        <v>1075</v>
      </c>
      <c r="H65" s="671" t="s">
        <v>1091</v>
      </c>
      <c r="I65" s="107"/>
      <c r="J65" s="107"/>
    </row>
    <row r="66" spans="1:10" ht="13.35" customHeight="1">
      <c r="A66" s="81" t="s">
        <v>1085</v>
      </c>
      <c r="B66" s="108" t="s">
        <v>1086</v>
      </c>
      <c r="C66" s="169" t="s">
        <v>904</v>
      </c>
      <c r="D66" s="107" t="s">
        <v>889</v>
      </c>
      <c r="E66" s="107">
        <v>1</v>
      </c>
      <c r="F66" s="107"/>
      <c r="G66" s="107" t="s">
        <v>1075</v>
      </c>
      <c r="H66" s="671" t="s">
        <v>1091</v>
      </c>
      <c r="I66" s="107"/>
      <c r="J66" s="107"/>
    </row>
    <row r="67" spans="1:10" ht="13.35" customHeight="1">
      <c r="A67" s="672" t="s">
        <v>1085</v>
      </c>
      <c r="B67" s="673" t="s">
        <v>1080</v>
      </c>
      <c r="C67" s="674" t="s">
        <v>1117</v>
      </c>
      <c r="D67" s="675"/>
      <c r="E67" s="675"/>
      <c r="F67" s="675"/>
      <c r="G67" s="675" t="s">
        <v>1084</v>
      </c>
      <c r="H67" s="675" t="s">
        <v>892</v>
      </c>
      <c r="I67" s="675"/>
      <c r="J67" s="107"/>
    </row>
    <row r="68" spans="1:10" ht="13.35" customHeight="1">
      <c r="A68" s="672" t="s">
        <v>1105</v>
      </c>
      <c r="B68" s="673" t="s">
        <v>1106</v>
      </c>
      <c r="C68" s="674" t="s">
        <v>1117</v>
      </c>
      <c r="D68" s="675"/>
      <c r="E68" s="675"/>
      <c r="F68" s="675" t="s">
        <v>1107</v>
      </c>
      <c r="G68" s="675" t="s">
        <v>1084</v>
      </c>
      <c r="H68" s="675" t="s">
        <v>892</v>
      </c>
      <c r="I68" s="675"/>
      <c r="J68" s="107"/>
    </row>
    <row r="69" spans="1:10" ht="13.35" customHeight="1">
      <c r="A69" s="81" t="s">
        <v>905</v>
      </c>
      <c r="B69" s="108" t="s">
        <v>1089</v>
      </c>
      <c r="C69" s="169" t="s">
        <v>904</v>
      </c>
      <c r="D69" s="107"/>
      <c r="E69" s="107"/>
      <c r="F69" s="107" t="s">
        <v>906</v>
      </c>
      <c r="G69" s="107" t="s">
        <v>1096</v>
      </c>
      <c r="H69" s="107" t="s">
        <v>907</v>
      </c>
      <c r="I69" s="107"/>
      <c r="J69" s="107"/>
    </row>
    <row r="70" spans="1:10" ht="13.35" customHeight="1">
      <c r="A70" s="81" t="s">
        <v>908</v>
      </c>
      <c r="B70" s="108" t="s">
        <v>1089</v>
      </c>
      <c r="C70" s="169" t="s">
        <v>888</v>
      </c>
      <c r="D70" s="107"/>
      <c r="E70" s="107"/>
      <c r="F70" s="107" t="s">
        <v>909</v>
      </c>
      <c r="G70" s="107"/>
      <c r="H70" s="107"/>
      <c r="I70" s="107"/>
      <c r="J70" s="107"/>
    </row>
    <row r="71" spans="1:10" ht="21.75" customHeight="1">
      <c r="A71" s="670" t="s">
        <v>1069</v>
      </c>
      <c r="B71" s="108"/>
      <c r="C71" s="169"/>
      <c r="D71" s="107"/>
      <c r="E71" s="107"/>
      <c r="F71" s="107"/>
      <c r="G71" s="107"/>
      <c r="H71" s="107"/>
      <c r="I71" s="107"/>
      <c r="J71" s="107"/>
    </row>
    <row r="72" spans="1:10" ht="13.35" customHeight="1">
      <c r="A72" s="81" t="s">
        <v>1070</v>
      </c>
      <c r="B72" s="108" t="s">
        <v>1071</v>
      </c>
      <c r="C72" s="169" t="s">
        <v>1072</v>
      </c>
      <c r="D72" s="107" t="s">
        <v>883</v>
      </c>
      <c r="E72" s="107" t="s">
        <v>884</v>
      </c>
      <c r="F72" s="107" t="s">
        <v>885</v>
      </c>
      <c r="G72" s="107" t="s">
        <v>886</v>
      </c>
      <c r="H72" s="107" t="s">
        <v>887</v>
      </c>
      <c r="I72" s="107"/>
      <c r="J72" s="107"/>
    </row>
    <row r="73" spans="1:10" ht="13.35" customHeight="1">
      <c r="A73" s="81" t="s">
        <v>1108</v>
      </c>
      <c r="B73" s="108" t="s">
        <v>1086</v>
      </c>
      <c r="C73" s="169" t="s">
        <v>904</v>
      </c>
      <c r="D73" s="107"/>
      <c r="E73" s="107"/>
      <c r="F73" s="107"/>
      <c r="G73" s="107"/>
      <c r="H73" s="107"/>
      <c r="I73" s="107"/>
      <c r="J73" s="107"/>
    </row>
    <row r="74" spans="1:10" ht="13.35" customHeight="1">
      <c r="A74" s="81" t="s">
        <v>1109</v>
      </c>
      <c r="B74" s="108" t="s">
        <v>910</v>
      </c>
      <c r="C74" s="169" t="s">
        <v>911</v>
      </c>
      <c r="D74" s="107"/>
      <c r="E74" s="107"/>
      <c r="F74" s="107"/>
      <c r="G74" s="107"/>
      <c r="H74" s="107"/>
      <c r="I74" s="107"/>
      <c r="J74" s="107"/>
    </row>
    <row r="75" spans="1:10" ht="13.35" customHeight="1">
      <c r="A75" s="81" t="s">
        <v>1108</v>
      </c>
      <c r="B75" s="108" t="s">
        <v>1086</v>
      </c>
      <c r="C75" s="169" t="s">
        <v>888</v>
      </c>
      <c r="D75" s="107"/>
      <c r="E75" s="107"/>
      <c r="F75" s="107"/>
      <c r="G75" s="107"/>
      <c r="H75" s="107"/>
      <c r="I75" s="107"/>
      <c r="J75" s="107"/>
    </row>
    <row r="76" spans="1:10" ht="13.35" customHeight="1">
      <c r="A76" s="81" t="s">
        <v>1110</v>
      </c>
      <c r="B76" s="108" t="s">
        <v>1089</v>
      </c>
      <c r="C76" s="169" t="s">
        <v>904</v>
      </c>
      <c r="D76" s="107"/>
      <c r="E76" s="107"/>
      <c r="F76" s="107"/>
      <c r="G76" s="107"/>
      <c r="H76" s="107"/>
      <c r="I76" s="107"/>
      <c r="J76" s="107"/>
    </row>
    <row r="77" spans="1:10" ht="13.35" customHeight="1">
      <c r="A77" s="81" t="s">
        <v>1111</v>
      </c>
      <c r="B77" s="108" t="s">
        <v>1102</v>
      </c>
      <c r="C77" s="169" t="s">
        <v>888</v>
      </c>
      <c r="D77" s="107"/>
      <c r="E77" s="107"/>
      <c r="F77" s="107"/>
      <c r="G77" s="107"/>
      <c r="H77" s="107"/>
      <c r="I77" s="107"/>
      <c r="J77" s="107"/>
    </row>
    <row r="78" spans="1:10" ht="13.35" customHeight="1">
      <c r="A78" s="81" t="s">
        <v>1112</v>
      </c>
      <c r="B78" s="108" t="s">
        <v>912</v>
      </c>
      <c r="C78" s="169" t="s">
        <v>888</v>
      </c>
      <c r="D78" s="107"/>
      <c r="E78" s="107"/>
      <c r="F78" s="107"/>
      <c r="G78" s="107"/>
      <c r="H78" s="107"/>
      <c r="I78" s="107"/>
      <c r="J78" s="107"/>
    </row>
    <row r="79" spans="1:10" ht="13.35" customHeight="1">
      <c r="A79" s="81" t="s">
        <v>1112</v>
      </c>
      <c r="B79" s="108" t="s">
        <v>1052</v>
      </c>
      <c r="C79" s="169" t="s">
        <v>888</v>
      </c>
      <c r="D79" s="107"/>
      <c r="E79" s="107"/>
      <c r="F79" s="107"/>
      <c r="G79" s="107"/>
      <c r="H79" s="107"/>
      <c r="I79" s="107"/>
      <c r="J79" s="107"/>
    </row>
    <row r="80" spans="1:10" ht="13.35" customHeight="1">
      <c r="A80" s="81" t="s">
        <v>1112</v>
      </c>
      <c r="B80" s="108" t="s">
        <v>890</v>
      </c>
      <c r="C80" s="169" t="s">
        <v>904</v>
      </c>
      <c r="D80" s="107"/>
      <c r="E80" s="107"/>
      <c r="F80" s="107"/>
      <c r="G80" s="107"/>
      <c r="H80" s="107"/>
      <c r="I80" s="107"/>
      <c r="J80" s="107"/>
    </row>
    <row r="81" spans="1:10" ht="13.35" customHeight="1">
      <c r="A81" s="81" t="s">
        <v>1112</v>
      </c>
      <c r="B81" s="108" t="s">
        <v>870</v>
      </c>
      <c r="C81" s="169" t="s">
        <v>904</v>
      </c>
      <c r="D81" s="107"/>
      <c r="E81" s="107"/>
      <c r="F81" s="107"/>
      <c r="G81" s="107"/>
      <c r="H81" s="107"/>
      <c r="I81" s="107"/>
      <c r="J81" s="107"/>
    </row>
    <row r="82" spans="1:10" ht="13.35" customHeight="1">
      <c r="A82" s="81" t="s">
        <v>1113</v>
      </c>
      <c r="B82" s="108" t="s">
        <v>1101</v>
      </c>
      <c r="C82" s="169" t="s">
        <v>888</v>
      </c>
      <c r="D82" s="107"/>
      <c r="E82" s="107"/>
      <c r="F82" s="107"/>
      <c r="G82" s="107"/>
      <c r="H82" s="107"/>
      <c r="I82" s="107"/>
      <c r="J82" s="107"/>
    </row>
    <row r="83" spans="1:10" ht="13.35" customHeight="1">
      <c r="A83" s="537" t="s">
        <v>1114</v>
      </c>
      <c r="B83" s="537" t="s">
        <v>1089</v>
      </c>
      <c r="C83" s="537" t="s">
        <v>888</v>
      </c>
    </row>
    <row r="84" spans="1:10" ht="13.35" customHeight="1">
      <c r="A84" s="537" t="s">
        <v>1115</v>
      </c>
      <c r="B84" s="537" t="s">
        <v>904</v>
      </c>
      <c r="C84" s="537" t="s">
        <v>904</v>
      </c>
    </row>
    <row r="85" spans="1:10" ht="13.35" customHeight="1">
      <c r="A85" s="537" t="s">
        <v>1116</v>
      </c>
      <c r="B85" s="537" t="s">
        <v>904</v>
      </c>
      <c r="C85" s="537" t="s">
        <v>904</v>
      </c>
    </row>
    <row r="86" spans="1:10" ht="13.35" customHeight="1">
      <c r="A86" s="537" t="s">
        <v>1118</v>
      </c>
      <c r="B86" s="537" t="s">
        <v>1089</v>
      </c>
      <c r="C86" s="537" t="s">
        <v>888</v>
      </c>
    </row>
    <row r="87" spans="1:10" ht="13.35" customHeight="1">
      <c r="A87" s="537" t="s">
        <v>1118</v>
      </c>
      <c r="B87" s="537" t="s">
        <v>904</v>
      </c>
      <c r="C87" s="537" t="s">
        <v>904</v>
      </c>
    </row>
    <row r="88" spans="1:10" ht="13.35" customHeight="1">
      <c r="A88" s="537" t="s">
        <v>1119</v>
      </c>
      <c r="B88" s="537" t="s">
        <v>1089</v>
      </c>
      <c r="C88" s="537" t="s">
        <v>888</v>
      </c>
    </row>
    <row r="89" spans="1:10" ht="13.35" customHeight="1">
      <c r="A89" s="537" t="s">
        <v>1119</v>
      </c>
      <c r="B89" s="537" t="s">
        <v>1120</v>
      </c>
      <c r="C89" s="537" t="s">
        <v>888</v>
      </c>
    </row>
    <row r="90" spans="1:10" ht="13.35" customHeight="1">
      <c r="A90" s="537" t="s">
        <v>1115</v>
      </c>
      <c r="B90" s="537" t="s">
        <v>0</v>
      </c>
      <c r="C90" s="537" t="s">
        <v>888</v>
      </c>
    </row>
    <row r="91" spans="1:10" ht="13.35" customHeight="1">
      <c r="A91" s="537" t="s">
        <v>1</v>
      </c>
      <c r="B91" s="537" t="s">
        <v>0</v>
      </c>
      <c r="C91" s="537" t="s">
        <v>888</v>
      </c>
    </row>
    <row r="92" spans="1:10" ht="13.35" customHeight="1">
      <c r="A92" s="537" t="s">
        <v>1119</v>
      </c>
      <c r="B92" s="537" t="s">
        <v>904</v>
      </c>
      <c r="C92" s="537" t="s">
        <v>904</v>
      </c>
    </row>
    <row r="93" spans="1:10" ht="13.35" customHeight="1">
      <c r="A93" s="537" t="s">
        <v>1119</v>
      </c>
      <c r="B93" s="537" t="s">
        <v>904</v>
      </c>
      <c r="C93" s="537" t="s">
        <v>904</v>
      </c>
    </row>
    <row r="94" spans="1:10" ht="13.35" customHeight="1">
      <c r="A94" s="537" t="s">
        <v>1083</v>
      </c>
      <c r="B94" s="537" t="s">
        <v>895</v>
      </c>
      <c r="C94" s="537" t="s">
        <v>904</v>
      </c>
      <c r="D94" s="537" t="s">
        <v>889</v>
      </c>
      <c r="E94" s="537">
        <v>1</v>
      </c>
      <c r="G94" s="537" t="s">
        <v>1075</v>
      </c>
      <c r="H94" s="537" t="s">
        <v>913</v>
      </c>
    </row>
    <row r="95" spans="1:10" ht="13.35" customHeight="1">
      <c r="A95" s="537" t="s">
        <v>1083</v>
      </c>
      <c r="B95" s="537" t="s">
        <v>895</v>
      </c>
      <c r="C95" s="537" t="s">
        <v>904</v>
      </c>
      <c r="D95" s="537" t="s">
        <v>889</v>
      </c>
      <c r="E95" s="537">
        <v>1</v>
      </c>
      <c r="G95" s="537" t="s">
        <v>1075</v>
      </c>
      <c r="H95" s="537" t="s">
        <v>914</v>
      </c>
    </row>
    <row r="96" spans="1:10" ht="12.75" customHeight="1"/>
    <row r="97" spans="4:5" ht="12.75" customHeight="1">
      <c r="D97" s="537" t="s">
        <v>884</v>
      </c>
      <c r="E97" s="537">
        <v>11</v>
      </c>
    </row>
    <row r="98" spans="4:5">
      <c r="E98" s="676">
        <v>240</v>
      </c>
    </row>
  </sheetData>
  <mergeCells count="1">
    <mergeCell ref="A1:D1"/>
  </mergeCells>
  <phoneticPr fontId="30" type="noConversion"/>
  <printOptions horizontalCentered="1"/>
  <pageMargins left="0.5" right="0.25" top="0.8" bottom="0.8" header="0.5" footer="0.5"/>
  <pageSetup orientation="landscape" horizontalDpi="4294967293" r:id="rId1"/>
  <headerFooter alignWithMargins="0">
    <oddFooter xml:space="preserve">&amp;L&amp;Z&amp;F, &amp;A&amp;C&amp;P of &amp;N&amp;Rwritten 8/15/05
</oddFooter>
  </headerFooter>
  <rowBreaks count="2" manualBreakCount="2">
    <brk id="37" max="16383" man="1"/>
    <brk id="70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8.75" customHeight="1"/>
  <cols>
    <col min="1" max="1" width="50.42578125" style="3" customWidth="1"/>
    <col min="2" max="2" width="12" style="4" customWidth="1"/>
    <col min="3" max="3" width="13.28515625" style="5" customWidth="1"/>
    <col min="4" max="4" width="10.28515625" style="1" bestFit="1" customWidth="1"/>
    <col min="5" max="16384" width="9.140625" style="1"/>
  </cols>
  <sheetData>
    <row r="1" spans="1:4" s="2" customFormat="1" ht="22.5" customHeight="1">
      <c r="A1" s="437" t="s">
        <v>701</v>
      </c>
      <c r="B1" s="438"/>
      <c r="C1" s="439"/>
      <c r="D1" s="414"/>
    </row>
    <row r="2" spans="1:4" ht="18.75" customHeight="1">
      <c r="A2" s="198"/>
      <c r="B2" s="200"/>
      <c r="C2" s="122"/>
      <c r="D2" s="198"/>
    </row>
    <row r="3" spans="1:4" s="2" customFormat="1" ht="18.75" customHeight="1">
      <c r="A3" s="252" t="s">
        <v>547</v>
      </c>
      <c r="B3" s="119">
        <v>2006</v>
      </c>
      <c r="C3" s="119">
        <v>2007</v>
      </c>
      <c r="D3" s="119">
        <v>2008</v>
      </c>
    </row>
    <row r="4" spans="1:4" s="9" customFormat="1" ht="18.75" customHeight="1">
      <c r="A4" s="199"/>
      <c r="B4" s="199"/>
      <c r="C4" s="199"/>
      <c r="D4" s="313"/>
    </row>
    <row r="5" spans="1:4" s="9" customFormat="1" ht="18.75" customHeight="1">
      <c r="A5" s="1018" t="s">
        <v>1180</v>
      </c>
      <c r="B5" s="1018"/>
      <c r="C5" s="1018"/>
      <c r="D5" s="893">
        <v>-900</v>
      </c>
    </row>
    <row r="6" spans="1:4" s="9" customFormat="1" ht="18.75" customHeight="1">
      <c r="A6" s="199"/>
      <c r="B6" s="199"/>
      <c r="C6" s="199"/>
      <c r="D6" s="313"/>
    </row>
    <row r="7" spans="1:4" ht="18.75" customHeight="1">
      <c r="A7" s="199" t="s">
        <v>844</v>
      </c>
      <c r="B7" s="183"/>
      <c r="C7" s="183">
        <v>50</v>
      </c>
      <c r="D7" s="198">
        <v>50</v>
      </c>
    </row>
    <row r="8" spans="1:4" ht="18.75" customHeight="1">
      <c r="A8" s="199" t="s">
        <v>723</v>
      </c>
      <c r="B8" s="183">
        <v>112</v>
      </c>
      <c r="C8" s="183">
        <v>100</v>
      </c>
      <c r="D8" s="121">
        <v>50</v>
      </c>
    </row>
    <row r="9" spans="1:4" ht="18.75" customHeight="1">
      <c r="A9" s="199" t="s">
        <v>843</v>
      </c>
      <c r="B9" s="183">
        <v>1500</v>
      </c>
      <c r="C9" s="183">
        <v>1500</v>
      </c>
      <c r="D9" s="121">
        <v>1500</v>
      </c>
    </row>
    <row r="10" spans="1:4" ht="18.75" customHeight="1">
      <c r="A10" s="199" t="s">
        <v>847</v>
      </c>
      <c r="B10" s="183"/>
      <c r="C10" s="183">
        <v>30</v>
      </c>
      <c r="D10" s="121">
        <v>45</v>
      </c>
    </row>
    <row r="11" spans="1:4" ht="18.75" customHeight="1">
      <c r="A11" s="199" t="s">
        <v>848</v>
      </c>
      <c r="B11" s="183">
        <v>126</v>
      </c>
      <c r="C11" s="183">
        <v>0</v>
      </c>
      <c r="D11" s="121">
        <v>0</v>
      </c>
    </row>
    <row r="12" spans="1:4" ht="18.75" customHeight="1">
      <c r="A12" s="199" t="s">
        <v>845</v>
      </c>
      <c r="B12" s="183"/>
      <c r="C12" s="183">
        <v>20</v>
      </c>
      <c r="D12" s="121">
        <v>20</v>
      </c>
    </row>
    <row r="13" spans="1:4" ht="18.75" customHeight="1">
      <c r="A13" s="199" t="s">
        <v>846</v>
      </c>
      <c r="B13" s="183">
        <v>787</v>
      </c>
      <c r="C13" s="183">
        <v>660</v>
      </c>
      <c r="D13" s="181">
        <v>700</v>
      </c>
    </row>
    <row r="14" spans="1:4" ht="18.75" customHeight="1">
      <c r="A14" s="199" t="s">
        <v>788</v>
      </c>
      <c r="B14" s="183">
        <v>100</v>
      </c>
      <c r="C14" s="183"/>
      <c r="D14" s="181"/>
    </row>
    <row r="15" spans="1:4" s="2" customFormat="1" ht="18.75" customHeight="1" thickBot="1">
      <c r="A15" s="199"/>
      <c r="B15" s="303"/>
      <c r="C15" s="303"/>
      <c r="D15" s="202"/>
    </row>
    <row r="16" spans="1:4" ht="18.75" customHeight="1" thickTop="1">
      <c r="A16" s="282" t="s">
        <v>545</v>
      </c>
      <c r="B16" s="189">
        <f>SUM(B4:B15)</f>
        <v>2625</v>
      </c>
      <c r="C16" s="189">
        <f>SUM(C4:C15)</f>
        <v>2360</v>
      </c>
      <c r="D16" s="163">
        <f>SUM(D4:D15)</f>
        <v>1465</v>
      </c>
    </row>
    <row r="17" spans="1:4" ht="18.75" customHeight="1">
      <c r="A17" s="279"/>
      <c r="B17" s="164"/>
      <c r="C17" s="97"/>
      <c r="D17" s="106"/>
    </row>
    <row r="18" spans="1:4" ht="18.75" customHeight="1">
      <c r="A18" s="443"/>
      <c r="B18" s="164"/>
      <c r="C18" s="97"/>
      <c r="D18" s="106"/>
    </row>
    <row r="19" spans="1:4" ht="18.75" customHeight="1">
      <c r="A19" s="279"/>
      <c r="B19" s="164"/>
      <c r="C19" s="97"/>
      <c r="D19" s="106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/>
  </sheetViews>
  <sheetFormatPr defaultRowHeight="18.75" customHeight="1"/>
  <cols>
    <col min="1" max="1" width="42.85546875" style="3" customWidth="1"/>
    <col min="2" max="2" width="14.85546875" style="4" customWidth="1"/>
    <col min="3" max="3" width="14.5703125" style="5" customWidth="1"/>
    <col min="4" max="4" width="13.5703125" style="1" customWidth="1"/>
    <col min="5" max="16384" width="9.140625" style="1"/>
  </cols>
  <sheetData>
    <row r="1" spans="1:18" s="2" customFormat="1" ht="24" customHeight="1">
      <c r="A1" s="437" t="s">
        <v>800</v>
      </c>
      <c r="B1" s="438"/>
      <c r="C1" s="439"/>
      <c r="D1" s="414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18.75" customHeight="1">
      <c r="A2" s="198"/>
      <c r="B2" s="200"/>
      <c r="C2" s="122"/>
      <c r="D2" s="19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9" customFormat="1" ht="18.75" customHeight="1">
      <c r="A4" s="512"/>
      <c r="B4" s="546"/>
      <c r="C4" s="589"/>
      <c r="D4" s="512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9" customFormat="1" ht="18.75" customHeight="1">
      <c r="A5" s="993" t="s">
        <v>1180</v>
      </c>
      <c r="B5" s="891"/>
      <c r="C5" s="1037"/>
      <c r="D5" s="893">
        <v>-5678</v>
      </c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s="9" customFormat="1" ht="18.75" customHeight="1">
      <c r="A6" s="512"/>
      <c r="B6" s="546"/>
      <c r="C6" s="589"/>
      <c r="D6" s="512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s="2" customFormat="1" ht="18.75" customHeight="1">
      <c r="A7" s="239" t="s">
        <v>548</v>
      </c>
      <c r="B7" s="280">
        <v>19250</v>
      </c>
      <c r="C7" s="281"/>
      <c r="D7" s="165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ht="18.75" customHeight="1">
      <c r="A8" s="239" t="s">
        <v>940</v>
      </c>
      <c r="B8" s="281"/>
      <c r="C8" s="281">
        <v>8165</v>
      </c>
      <c r="D8" s="166">
        <v>9500</v>
      </c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ht="18.75" customHeight="1">
      <c r="A9" s="239" t="s">
        <v>340</v>
      </c>
      <c r="B9" s="281"/>
      <c r="C9" s="281"/>
      <c r="D9" s="166">
        <v>3800</v>
      </c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customHeight="1">
      <c r="A10" s="239" t="s">
        <v>941</v>
      </c>
      <c r="B10" s="281"/>
      <c r="C10" s="281">
        <v>1928</v>
      </c>
      <c r="D10" s="166">
        <v>1500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ht="18.75" customHeight="1">
      <c r="A11" s="239" t="s">
        <v>942</v>
      </c>
      <c r="B11" s="281"/>
      <c r="C11" s="281">
        <v>2006</v>
      </c>
      <c r="D11" s="166">
        <v>2000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ht="18.75" customHeight="1">
      <c r="A12" s="239" t="s">
        <v>944</v>
      </c>
      <c r="B12" s="281"/>
      <c r="C12" s="281">
        <v>422</v>
      </c>
      <c r="D12" s="166">
        <v>450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ht="18.75" customHeight="1">
      <c r="A13" s="239" t="s">
        <v>943</v>
      </c>
      <c r="B13" s="281"/>
      <c r="C13" s="281">
        <v>2840</v>
      </c>
      <c r="D13" s="166">
        <v>3500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ht="18.75" customHeight="1">
      <c r="A14" s="239" t="s">
        <v>924</v>
      </c>
      <c r="B14" s="281"/>
      <c r="C14" s="281">
        <v>4017</v>
      </c>
      <c r="D14" s="281">
        <v>4500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ht="18.75" customHeight="1">
      <c r="A15" s="239" t="s">
        <v>935</v>
      </c>
      <c r="B15" s="281"/>
      <c r="C15" s="281">
        <v>5500</v>
      </c>
      <c r="D15" s="281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ht="18.75" customHeight="1">
      <c r="A16" s="239" t="s">
        <v>108</v>
      </c>
      <c r="B16" s="281"/>
      <c r="C16" s="281">
        <v>-3500</v>
      </c>
      <c r="D16" s="281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1:18" ht="18.75" customHeight="1" thickBot="1">
      <c r="A17" s="239"/>
      <c r="B17" s="521"/>
      <c r="C17" s="521"/>
      <c r="D17" s="30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1:18" ht="18.75" customHeight="1" thickTop="1">
      <c r="A18" s="544" t="s">
        <v>545</v>
      </c>
      <c r="B18" s="168">
        <f>SUM(B4:B17)</f>
        <v>19250</v>
      </c>
      <c r="C18" s="168">
        <f>SUM(C4:C17)</f>
        <v>21378</v>
      </c>
      <c r="D18" s="168">
        <f>SUM(D4:D17)</f>
        <v>19572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1:18" ht="18.75" customHeight="1">
      <c r="A19" s="537"/>
      <c r="B19" s="537"/>
      <c r="C19" s="537"/>
      <c r="D19" s="537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18" ht="18.75" customHeight="1">
      <c r="A20" s="270"/>
      <c r="B20" s="104"/>
      <c r="C20" s="104"/>
      <c r="D20" s="104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ht="18.75" customHeight="1">
      <c r="A21" s="104"/>
      <c r="B21" s="104"/>
      <c r="C21" s="104"/>
      <c r="D21" s="104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8.7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8" ht="18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8" ht="18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8" ht="18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8.75" customHeight="1">
      <c r="A26"/>
      <c r="B26"/>
      <c r="C26"/>
      <c r="D26"/>
      <c r="E26"/>
      <c r="F26"/>
    </row>
    <row r="27" spans="1:18" ht="18.75" customHeight="1">
      <c r="A27"/>
      <c r="B27"/>
      <c r="C27"/>
      <c r="D27"/>
      <c r="E27"/>
      <c r="F27"/>
    </row>
    <row r="28" spans="1:18" ht="18.75" customHeight="1">
      <c r="A28"/>
      <c r="B28"/>
      <c r="C28"/>
      <c r="D28"/>
      <c r="E28"/>
      <c r="F28"/>
    </row>
    <row r="29" spans="1:18" ht="18.75" customHeight="1">
      <c r="A29"/>
      <c r="B29"/>
      <c r="C29"/>
      <c r="D29"/>
      <c r="E29"/>
      <c r="F29"/>
    </row>
    <row r="30" spans="1:18" ht="18.75" customHeight="1">
      <c r="A30"/>
      <c r="B30"/>
      <c r="C30"/>
      <c r="D30"/>
      <c r="E30"/>
      <c r="F30"/>
    </row>
    <row r="31" spans="1:18" ht="18.75" customHeight="1">
      <c r="A31"/>
      <c r="B31"/>
      <c r="C31"/>
      <c r="D31"/>
      <c r="E31"/>
      <c r="F31"/>
    </row>
    <row r="32" spans="1:18" ht="18.75" customHeight="1">
      <c r="A32"/>
      <c r="B32"/>
      <c r="C32"/>
      <c r="D32"/>
      <c r="E32"/>
      <c r="F32"/>
    </row>
    <row r="33" spans="1:6" ht="18.75" customHeight="1">
      <c r="A33"/>
      <c r="B33"/>
      <c r="C33"/>
      <c r="D33"/>
      <c r="E33"/>
      <c r="F33"/>
    </row>
    <row r="34" spans="1:6" ht="18.75" customHeight="1">
      <c r="A34"/>
      <c r="B34"/>
      <c r="C34"/>
      <c r="D34"/>
      <c r="E34"/>
      <c r="F34"/>
    </row>
    <row r="35" spans="1:6" ht="18.75" customHeight="1">
      <c r="A35"/>
      <c r="B35"/>
      <c r="C35"/>
      <c r="D35"/>
      <c r="E35"/>
      <c r="F35"/>
    </row>
    <row r="36" spans="1:6" ht="18.75" customHeight="1">
      <c r="A36"/>
      <c r="B36"/>
      <c r="C36"/>
      <c r="D36"/>
      <c r="E36"/>
      <c r="F36"/>
    </row>
    <row r="37" spans="1:6" ht="18.75" customHeight="1">
      <c r="A37"/>
      <c r="B37"/>
      <c r="C37"/>
      <c r="D37"/>
      <c r="E37"/>
      <c r="F37"/>
    </row>
    <row r="38" spans="1:6" ht="18.75" customHeight="1">
      <c r="A38"/>
      <c r="B38"/>
      <c r="C38"/>
      <c r="D38"/>
      <c r="E38"/>
      <c r="F38"/>
    </row>
    <row r="39" spans="1:6" ht="18.75" customHeight="1">
      <c r="A39"/>
      <c r="B39"/>
      <c r="C39"/>
      <c r="D39"/>
      <c r="E39"/>
      <c r="F39"/>
    </row>
    <row r="40" spans="1:6" ht="18.75" customHeight="1">
      <c r="A40"/>
      <c r="B40"/>
      <c r="C40"/>
      <c r="D40"/>
      <c r="E40"/>
      <c r="F40"/>
    </row>
    <row r="41" spans="1:6" ht="18.75" customHeight="1">
      <c r="A41"/>
      <c r="B41"/>
      <c r="C41"/>
      <c r="D41"/>
      <c r="E41"/>
      <c r="F41"/>
    </row>
    <row r="42" spans="1:6" ht="18.75" customHeight="1">
      <c r="A42"/>
      <c r="B42"/>
      <c r="C42"/>
      <c r="D42"/>
      <c r="E42"/>
      <c r="F42"/>
    </row>
    <row r="43" spans="1:6" ht="18.75" customHeight="1">
      <c r="A43"/>
      <c r="B43"/>
      <c r="C43"/>
      <c r="D43"/>
      <c r="E43"/>
      <c r="F43"/>
    </row>
    <row r="44" spans="1:6" ht="18.75" customHeight="1">
      <c r="A44"/>
      <c r="B44"/>
      <c r="C44"/>
      <c r="D44"/>
      <c r="E44"/>
      <c r="F44"/>
    </row>
    <row r="45" spans="1:6" ht="18.75" customHeight="1">
      <c r="A45"/>
      <c r="B45"/>
      <c r="C45"/>
      <c r="D45"/>
      <c r="E45"/>
      <c r="F45"/>
    </row>
    <row r="46" spans="1:6" ht="18.75" customHeight="1">
      <c r="A46"/>
      <c r="B46"/>
      <c r="C46"/>
      <c r="D46"/>
      <c r="E46"/>
      <c r="F46"/>
    </row>
    <row r="47" spans="1:6" ht="18.75" customHeight="1">
      <c r="A47"/>
      <c r="B47"/>
      <c r="C47"/>
      <c r="D47"/>
      <c r="E47"/>
      <c r="F47"/>
    </row>
    <row r="48" spans="1:6" ht="18.75" customHeight="1">
      <c r="A48"/>
      <c r="B48"/>
      <c r="C48"/>
      <c r="D48"/>
      <c r="E48"/>
      <c r="F48"/>
    </row>
    <row r="49" spans="1:6" ht="18.75" customHeight="1">
      <c r="A49"/>
      <c r="B49"/>
      <c r="C49"/>
      <c r="D49"/>
      <c r="E49"/>
      <c r="F49"/>
    </row>
    <row r="50" spans="1:6" ht="18.75" customHeight="1">
      <c r="A50"/>
      <c r="B50"/>
      <c r="C50"/>
      <c r="D50"/>
      <c r="E50"/>
      <c r="F50"/>
    </row>
    <row r="51" spans="1:6" ht="18.75" customHeight="1">
      <c r="A51"/>
      <c r="B51"/>
      <c r="C51"/>
      <c r="D51"/>
      <c r="E51"/>
      <c r="F51"/>
    </row>
    <row r="52" spans="1:6" ht="18.75" customHeight="1">
      <c r="A52"/>
      <c r="B52"/>
      <c r="C52"/>
      <c r="D52"/>
      <c r="E52"/>
      <c r="F52"/>
    </row>
    <row r="53" spans="1:6" ht="18.75" customHeight="1">
      <c r="A53"/>
      <c r="B53"/>
      <c r="C53"/>
      <c r="D53"/>
      <c r="E53"/>
      <c r="F53"/>
    </row>
    <row r="54" spans="1:6" ht="18.75" customHeight="1">
      <c r="A54"/>
      <c r="B54"/>
      <c r="C54"/>
      <c r="D54"/>
      <c r="E54"/>
      <c r="F54"/>
    </row>
    <row r="55" spans="1:6" ht="18.75" customHeight="1">
      <c r="A55"/>
      <c r="B55"/>
      <c r="C55"/>
      <c r="D55"/>
      <c r="E55"/>
      <c r="F55"/>
    </row>
    <row r="56" spans="1:6" ht="18.75" customHeight="1">
      <c r="A56"/>
      <c r="B56"/>
      <c r="C56"/>
      <c r="D56"/>
      <c r="E56"/>
      <c r="F56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/>
  </sheetViews>
  <sheetFormatPr defaultRowHeight="18.75" customHeight="1"/>
  <cols>
    <col min="1" max="1" width="39" style="3" customWidth="1"/>
    <col min="2" max="2" width="14.140625" style="4" customWidth="1"/>
    <col min="3" max="3" width="14.140625" style="5" customWidth="1"/>
    <col min="4" max="4" width="12.140625" style="1" customWidth="1"/>
    <col min="5" max="16384" width="9.140625" style="1"/>
  </cols>
  <sheetData>
    <row r="1" spans="1:5" s="2" customFormat="1" ht="18.75" customHeight="1">
      <c r="A1" s="437" t="s">
        <v>623</v>
      </c>
      <c r="B1" s="438"/>
      <c r="C1" s="439"/>
      <c r="D1" s="444"/>
      <c r="E1" s="433"/>
    </row>
    <row r="2" spans="1:5" ht="18.75" customHeight="1">
      <c r="A2" s="119"/>
      <c r="B2" s="445"/>
      <c r="C2" s="446"/>
      <c r="D2" s="119"/>
      <c r="E2" s="106"/>
    </row>
    <row r="3" spans="1:5" s="2" customFormat="1" ht="18.75" customHeight="1">
      <c r="A3" s="119" t="s">
        <v>547</v>
      </c>
      <c r="B3" s="192">
        <v>2006</v>
      </c>
      <c r="C3" s="192">
        <v>2007</v>
      </c>
      <c r="D3" s="119">
        <v>2008</v>
      </c>
      <c r="E3" s="433"/>
    </row>
    <row r="4" spans="1:5" s="9" customFormat="1" ht="18.75" customHeight="1">
      <c r="A4" s="198"/>
      <c r="B4" s="327"/>
      <c r="C4" s="204"/>
      <c r="D4" s="317"/>
      <c r="E4" s="436"/>
    </row>
    <row r="5" spans="1:5" s="2" customFormat="1" ht="18.75" customHeight="1">
      <c r="A5" s="246" t="s">
        <v>740</v>
      </c>
      <c r="B5" s="210">
        <v>3000</v>
      </c>
      <c r="C5" s="209">
        <v>500</v>
      </c>
      <c r="D5" s="121">
        <v>750</v>
      </c>
      <c r="E5" s="433"/>
    </row>
    <row r="6" spans="1:5" ht="18.75" customHeight="1">
      <c r="A6" s="241" t="s">
        <v>551</v>
      </c>
      <c r="B6" s="210">
        <v>4200</v>
      </c>
      <c r="C6" s="211">
        <v>6500</v>
      </c>
      <c r="D6" s="121">
        <v>9000</v>
      </c>
      <c r="E6" s="106"/>
    </row>
    <row r="7" spans="1:5" ht="18.75" customHeight="1">
      <c r="A7" s="246" t="s">
        <v>41</v>
      </c>
      <c r="B7" s="210"/>
      <c r="C7" s="209">
        <v>10500</v>
      </c>
      <c r="D7" s="121">
        <v>0</v>
      </c>
      <c r="E7" s="106"/>
    </row>
    <row r="8" spans="1:5" ht="18.75" customHeight="1">
      <c r="A8" s="246" t="s">
        <v>849</v>
      </c>
      <c r="B8" s="210"/>
      <c r="C8" s="209">
        <v>2250</v>
      </c>
      <c r="D8" s="121">
        <v>2250</v>
      </c>
      <c r="E8" s="106"/>
    </row>
    <row r="9" spans="1:5" ht="18.75" customHeight="1">
      <c r="A9" s="246" t="s">
        <v>741</v>
      </c>
      <c r="B9" s="210">
        <v>5500</v>
      </c>
      <c r="C9" s="209">
        <v>2500</v>
      </c>
      <c r="D9" s="121">
        <v>0</v>
      </c>
      <c r="E9" s="106"/>
    </row>
    <row r="10" spans="1:5" ht="18.75" customHeight="1">
      <c r="A10" s="246" t="s">
        <v>850</v>
      </c>
      <c r="B10" s="210">
        <v>6000</v>
      </c>
      <c r="C10" s="209">
        <v>3000</v>
      </c>
      <c r="D10" s="121">
        <v>10000</v>
      </c>
      <c r="E10" s="106"/>
    </row>
    <row r="11" spans="1:5" ht="18.75" customHeight="1">
      <c r="A11" s="246" t="s">
        <v>33</v>
      </c>
      <c r="B11" s="210"/>
      <c r="C11" s="209">
        <v>15000</v>
      </c>
      <c r="D11" s="213">
        <v>10200</v>
      </c>
      <c r="E11" s="106"/>
    </row>
    <row r="12" spans="1:5" ht="18.75" customHeight="1">
      <c r="A12" s="246" t="s">
        <v>311</v>
      </c>
      <c r="B12" s="210"/>
      <c r="C12" s="209">
        <v>12000</v>
      </c>
      <c r="D12" s="256"/>
      <c r="E12" s="106"/>
    </row>
    <row r="13" spans="1:5" ht="18.75" customHeight="1">
      <c r="A13" s="993" t="s">
        <v>1164</v>
      </c>
      <c r="B13" s="994"/>
      <c r="C13" s="995"/>
      <c r="D13" s="893">
        <v>18500</v>
      </c>
      <c r="E13" s="106"/>
    </row>
    <row r="14" spans="1:5" ht="18.75" customHeight="1">
      <c r="A14" s="993" t="s">
        <v>1165</v>
      </c>
      <c r="B14" s="994"/>
      <c r="C14" s="995"/>
      <c r="D14" s="996">
        <v>4000</v>
      </c>
      <c r="E14" s="106"/>
    </row>
    <row r="15" spans="1:5" ht="18.75" customHeight="1">
      <c r="A15" s="993" t="s">
        <v>1166</v>
      </c>
      <c r="B15" s="994"/>
      <c r="C15" s="995"/>
      <c r="D15" s="996">
        <v>-750</v>
      </c>
      <c r="E15" s="106"/>
    </row>
    <row r="16" spans="1:5" ht="18.75" customHeight="1" thickBot="1">
      <c r="A16" s="274"/>
      <c r="B16" s="201"/>
      <c r="C16" s="194"/>
      <c r="D16" s="202"/>
      <c r="E16" s="106"/>
    </row>
    <row r="17" spans="1:5" ht="18.75" customHeight="1" thickTop="1">
      <c r="A17" s="242" t="s">
        <v>545</v>
      </c>
      <c r="B17" s="255">
        <f>SUM(B4:B16)</f>
        <v>18700</v>
      </c>
      <c r="C17" s="195">
        <f>SUM(C4:C16)</f>
        <v>52250</v>
      </c>
      <c r="D17" s="163">
        <f>SUM(D4:D16)</f>
        <v>53950</v>
      </c>
      <c r="E17" s="106"/>
    </row>
    <row r="18" spans="1:5" ht="18.75" customHeight="1">
      <c r="A18" s="104"/>
      <c r="B18" s="104"/>
      <c r="C18" s="104"/>
      <c r="D18" s="106"/>
      <c r="E18" s="106"/>
    </row>
    <row r="19" spans="1:5" ht="18.75" customHeight="1">
      <c r="A19"/>
      <c r="B19"/>
      <c r="C19"/>
    </row>
    <row r="20" spans="1:5" ht="18.75" customHeight="1">
      <c r="A20"/>
      <c r="B20"/>
      <c r="C20"/>
    </row>
    <row r="21" spans="1:5" ht="18.75" customHeight="1">
      <c r="A21"/>
      <c r="B21"/>
      <c r="C21"/>
    </row>
    <row r="22" spans="1:5" ht="18.75" customHeight="1">
      <c r="A22"/>
      <c r="B22"/>
      <c r="C22"/>
    </row>
    <row r="23" spans="1:5" ht="18.75" customHeight="1">
      <c r="A23"/>
      <c r="B23"/>
      <c r="C23"/>
    </row>
    <row r="24" spans="1:5" ht="18.75" customHeight="1">
      <c r="A24"/>
      <c r="B24"/>
      <c r="C24"/>
    </row>
    <row r="25" spans="1:5" ht="18.75" customHeight="1">
      <c r="A25"/>
      <c r="B25"/>
      <c r="C25"/>
    </row>
    <row r="26" spans="1:5" ht="18.75" customHeight="1">
      <c r="A26"/>
      <c r="B26"/>
      <c r="C26"/>
    </row>
    <row r="27" spans="1:5" ht="18.75" customHeight="1">
      <c r="A27"/>
      <c r="B27"/>
      <c r="C27"/>
    </row>
    <row r="28" spans="1:5" ht="18.75" customHeight="1">
      <c r="A28"/>
      <c r="B28"/>
      <c r="C28"/>
    </row>
    <row r="29" spans="1:5" ht="18.75" customHeight="1">
      <c r="A29"/>
      <c r="B29"/>
      <c r="C29"/>
    </row>
    <row r="30" spans="1:5" ht="18.75" customHeight="1">
      <c r="A30"/>
      <c r="B30"/>
      <c r="C30"/>
    </row>
    <row r="31" spans="1:5" ht="18.75" customHeight="1">
      <c r="A31"/>
      <c r="B31"/>
      <c r="C31"/>
    </row>
    <row r="32" spans="1:5" ht="18.75" customHeight="1">
      <c r="A32"/>
      <c r="B32"/>
      <c r="C32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52.85546875" style="3" customWidth="1"/>
    <col min="2" max="2" width="12.85546875" style="4" customWidth="1"/>
    <col min="3" max="3" width="13.140625" style="5" customWidth="1"/>
    <col min="4" max="4" width="10.28515625" style="1" bestFit="1" customWidth="1"/>
    <col min="5" max="16384" width="9.140625" style="1"/>
  </cols>
  <sheetData>
    <row r="1" spans="1:4" s="2" customFormat="1" ht="18.75" customHeight="1">
      <c r="A1" s="437" t="s">
        <v>624</v>
      </c>
      <c r="B1" s="438"/>
      <c r="C1" s="439"/>
      <c r="D1" s="414"/>
    </row>
    <row r="2" spans="1:4" ht="18.75" customHeight="1">
      <c r="A2" s="198"/>
      <c r="B2" s="200"/>
      <c r="C2" s="122"/>
      <c r="D2" s="198"/>
    </row>
    <row r="3" spans="1:4" s="2" customFormat="1" ht="18.75" customHeight="1">
      <c r="A3" s="119" t="s">
        <v>547</v>
      </c>
      <c r="B3" s="192">
        <v>2006</v>
      </c>
      <c r="C3" s="192">
        <v>2005</v>
      </c>
      <c r="D3" s="119">
        <v>2008</v>
      </c>
    </row>
    <row r="4" spans="1:4" s="9" customFormat="1" ht="18.75" customHeight="1">
      <c r="A4" s="317"/>
      <c r="B4" s="327"/>
      <c r="C4" s="204"/>
      <c r="D4" s="313"/>
    </row>
    <row r="5" spans="1:4" s="9" customFormat="1" ht="18.75" customHeight="1">
      <c r="A5" s="993" t="s">
        <v>1180</v>
      </c>
      <c r="B5" s="891"/>
      <c r="C5" s="892"/>
      <c r="D5" s="893">
        <v>-800</v>
      </c>
    </row>
    <row r="6" spans="1:4" s="9" customFormat="1" ht="18.75" customHeight="1">
      <c r="A6" s="317"/>
      <c r="B6" s="327"/>
      <c r="C6" s="204"/>
      <c r="D6" s="119"/>
    </row>
    <row r="7" spans="1:4" s="9" customFormat="1" ht="18.75" customHeight="1">
      <c r="A7" s="246" t="s">
        <v>69</v>
      </c>
      <c r="B7" s="200">
        <v>600</v>
      </c>
      <c r="C7" s="122"/>
      <c r="D7" s="121"/>
    </row>
    <row r="8" spans="1:4" s="9" customFormat="1" ht="18.75" customHeight="1">
      <c r="A8" s="297" t="s">
        <v>933</v>
      </c>
      <c r="B8" s="200">
        <v>100</v>
      </c>
      <c r="C8" s="122">
        <v>100</v>
      </c>
      <c r="D8" s="121">
        <v>100</v>
      </c>
    </row>
    <row r="9" spans="1:4" s="2" customFormat="1" ht="18.75" customHeight="1">
      <c r="A9" s="249" t="s">
        <v>932</v>
      </c>
      <c r="B9" s="118">
        <v>5000</v>
      </c>
      <c r="C9" s="200">
        <v>6000</v>
      </c>
      <c r="D9" s="121">
        <v>7235</v>
      </c>
    </row>
    <row r="10" spans="1:4" ht="18.75" customHeight="1">
      <c r="A10" s="241" t="s">
        <v>109</v>
      </c>
      <c r="B10" s="200"/>
      <c r="C10" s="193">
        <v>700</v>
      </c>
      <c r="D10" s="121"/>
    </row>
    <row r="11" spans="1:4" ht="18.75" customHeight="1">
      <c r="A11" s="241"/>
      <c r="B11" s="200"/>
      <c r="C11" s="193"/>
      <c r="D11" s="121"/>
    </row>
    <row r="12" spans="1:4" ht="18.75" customHeight="1">
      <c r="A12" s="198"/>
      <c r="B12" s="200"/>
      <c r="C12" s="193"/>
      <c r="D12" s="181"/>
    </row>
    <row r="13" spans="1:4" ht="18.75" customHeight="1" thickBot="1">
      <c r="A13" s="198"/>
      <c r="B13" s="305"/>
      <c r="C13" s="194"/>
      <c r="D13" s="224"/>
    </row>
    <row r="14" spans="1:4" s="2" customFormat="1" ht="18.75" customHeight="1" thickTop="1">
      <c r="A14" s="242" t="s">
        <v>545</v>
      </c>
      <c r="B14" s="163">
        <f>SUM(B4:B13)</f>
        <v>5700</v>
      </c>
      <c r="C14" s="163">
        <f>SUM(C4:C13)</f>
        <v>6800</v>
      </c>
      <c r="D14" s="163">
        <f>SUM(D4:D13)</f>
        <v>6535</v>
      </c>
    </row>
    <row r="15" spans="1:4" ht="18.75" customHeight="1">
      <c r="A15" s="279"/>
      <c r="B15" s="164"/>
      <c r="C15" s="97"/>
      <c r="D15" s="106"/>
    </row>
    <row r="16" spans="1:4" ht="18.75" customHeight="1">
      <c r="A16" s="279"/>
      <c r="B16" s="164"/>
      <c r="C16" s="97"/>
      <c r="D16" s="106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/>
  </sheetViews>
  <sheetFormatPr defaultRowHeight="18.75" customHeight="1"/>
  <cols>
    <col min="1" max="1" width="44.5703125" style="3" customWidth="1"/>
    <col min="2" max="2" width="15.5703125" style="4" bestFit="1" customWidth="1"/>
    <col min="3" max="3" width="13.85546875" style="1" customWidth="1"/>
    <col min="4" max="4" width="13" style="1" customWidth="1"/>
    <col min="5" max="16384" width="9.140625" style="1"/>
  </cols>
  <sheetData>
    <row r="1" spans="1:4" s="2" customFormat="1" ht="18.75" customHeight="1">
      <c r="A1" s="328" t="s">
        <v>702</v>
      </c>
      <c r="B1" s="378"/>
      <c r="C1" s="377"/>
      <c r="D1" s="331"/>
    </row>
    <row r="2" spans="1:4" ht="18.75" customHeight="1">
      <c r="A2" s="114"/>
      <c r="B2" s="173"/>
      <c r="C2" s="95"/>
      <c r="D2" s="114"/>
    </row>
    <row r="3" spans="1:4" s="2" customFormat="1" ht="18.75" customHeight="1">
      <c r="A3" s="165" t="s">
        <v>547</v>
      </c>
      <c r="B3" s="165">
        <v>2006</v>
      </c>
      <c r="C3" s="510">
        <v>2005</v>
      </c>
      <c r="D3" s="165">
        <v>2008</v>
      </c>
    </row>
    <row r="4" spans="1:4" s="2" customFormat="1" ht="18.75" customHeight="1">
      <c r="A4" s="165"/>
      <c r="B4" s="165"/>
      <c r="C4" s="510"/>
      <c r="D4" s="512"/>
    </row>
    <row r="5" spans="1:4" s="2" customFormat="1" ht="18.75" customHeight="1">
      <c r="A5" s="254" t="s">
        <v>1180</v>
      </c>
      <c r="B5" s="561"/>
      <c r="C5" s="899"/>
      <c r="D5" s="895">
        <v>-1600</v>
      </c>
    </row>
    <row r="6" spans="1:4" s="2" customFormat="1" ht="18.75" customHeight="1">
      <c r="A6" s="165"/>
      <c r="B6" s="165"/>
      <c r="C6" s="510"/>
      <c r="D6" s="165"/>
    </row>
    <row r="7" spans="1:4" s="2" customFormat="1" ht="18.75" customHeight="1">
      <c r="A7" s="239" t="s">
        <v>365</v>
      </c>
      <c r="B7" s="559">
        <v>6228</v>
      </c>
      <c r="C7" s="177">
        <v>6200</v>
      </c>
      <c r="D7" s="166">
        <v>8000</v>
      </c>
    </row>
    <row r="8" spans="1:4" s="2" customFormat="1" ht="18.75" customHeight="1">
      <c r="A8" s="239" t="s">
        <v>470</v>
      </c>
      <c r="B8" s="559">
        <v>9500</v>
      </c>
      <c r="C8" s="136">
        <v>9750</v>
      </c>
      <c r="D8" s="166">
        <v>5400</v>
      </c>
    </row>
    <row r="9" spans="1:4" ht="18.75" customHeight="1">
      <c r="A9" s="239" t="s">
        <v>771</v>
      </c>
      <c r="B9" s="559">
        <v>300</v>
      </c>
      <c r="C9" s="136">
        <v>500</v>
      </c>
      <c r="D9" s="166">
        <v>600</v>
      </c>
    </row>
    <row r="10" spans="1:4" ht="18.75" customHeight="1">
      <c r="A10" s="325" t="s">
        <v>471</v>
      </c>
      <c r="B10" s="559">
        <v>600</v>
      </c>
      <c r="C10" s="136">
        <v>0</v>
      </c>
      <c r="D10" s="166">
        <v>0</v>
      </c>
    </row>
    <row r="11" spans="1:4" s="2" customFormat="1" ht="18.75" customHeight="1">
      <c r="A11" s="560"/>
      <c r="B11" s="497"/>
      <c r="C11" s="239"/>
      <c r="D11" s="166"/>
    </row>
    <row r="12" spans="1:4" ht="18.75" customHeight="1">
      <c r="A12" s="561"/>
      <c r="B12" s="497"/>
      <c r="C12" s="177"/>
      <c r="D12" s="239"/>
    </row>
    <row r="13" spans="1:4" ht="18.75" customHeight="1">
      <c r="A13" s="562"/>
      <c r="B13" s="176"/>
      <c r="C13" s="136"/>
      <c r="D13" s="239"/>
    </row>
    <row r="14" spans="1:4" ht="18.75" customHeight="1">
      <c r="A14" s="515" t="s">
        <v>545</v>
      </c>
      <c r="B14" s="563">
        <f>SUM(B4:B13)</f>
        <v>16628</v>
      </c>
      <c r="C14" s="563">
        <f>SUM(C4:C13)</f>
        <v>16450</v>
      </c>
      <c r="D14" s="563">
        <f>SUM(D4:D13)</f>
        <v>12400</v>
      </c>
    </row>
    <row r="15" spans="1:4" ht="18.75" customHeight="1">
      <c r="B15" s="21"/>
    </row>
    <row r="16" spans="1:4" ht="18.75" customHeight="1">
      <c r="A16" s="20"/>
    </row>
  </sheetData>
  <phoneticPr fontId="30" type="noConversion"/>
  <printOptions horizontalCentered="1"/>
  <pageMargins left="0.75" right="0.75" top="1" bottom="1" header="0.5" footer="0.5"/>
  <pageSetup scale="96" orientation="portrait" horizontalDpi="4294967292" verticalDpi="300" r:id="rId1"/>
  <headerFooter alignWithMargins="0">
    <oddFooter>&amp;L&amp;Z&amp;F, &amp;A&amp;R&amp;D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/>
  </sheetViews>
  <sheetFormatPr defaultRowHeight="18.75" customHeight="1"/>
  <cols>
    <col min="1" max="1" width="49.85546875" style="3" customWidth="1"/>
    <col min="2" max="2" width="13.42578125" style="4" customWidth="1"/>
    <col min="3" max="3" width="14.140625" style="5" customWidth="1"/>
    <col min="4" max="4" width="12.5703125" style="1" customWidth="1"/>
    <col min="5" max="16384" width="9.140625" style="1"/>
  </cols>
  <sheetData>
    <row r="1" spans="1:4" s="2" customFormat="1" ht="18.75" customHeight="1">
      <c r="A1" s="437" t="s">
        <v>690</v>
      </c>
      <c r="B1" s="438"/>
      <c r="C1" s="439"/>
      <c r="D1" s="414"/>
    </row>
    <row r="2" spans="1:4" ht="18.75" customHeight="1">
      <c r="A2" s="198"/>
      <c r="B2" s="200"/>
      <c r="C2" s="122"/>
      <c r="D2" s="198"/>
    </row>
    <row r="3" spans="1:4" s="2" customFormat="1" ht="18.75" customHeight="1">
      <c r="A3" s="165" t="s">
        <v>547</v>
      </c>
      <c r="B3" s="165">
        <v>2006</v>
      </c>
      <c r="C3" s="510">
        <v>2007</v>
      </c>
      <c r="D3" s="165">
        <v>2008</v>
      </c>
    </row>
    <row r="4" spans="1:4" s="2" customFormat="1" ht="18.75" customHeight="1">
      <c r="A4" s="325"/>
      <c r="B4" s="239"/>
      <c r="C4" s="136"/>
      <c r="D4" s="512"/>
    </row>
    <row r="5" spans="1:4" s="2" customFormat="1" ht="18.75" customHeight="1">
      <c r="A5" s="571" t="s">
        <v>1180</v>
      </c>
      <c r="B5" s="560"/>
      <c r="C5" s="1038"/>
      <c r="D5" s="895">
        <v>-2500</v>
      </c>
    </row>
    <row r="6" spans="1:4" s="2" customFormat="1" ht="18.75" customHeight="1">
      <c r="A6" s="325"/>
      <c r="B6" s="239"/>
      <c r="C6" s="136"/>
      <c r="D6" s="512"/>
    </row>
    <row r="7" spans="1:4" s="2" customFormat="1" ht="18.75" customHeight="1">
      <c r="A7" s="325" t="s">
        <v>111</v>
      </c>
      <c r="B7" s="239"/>
      <c r="C7" s="136">
        <v>17000</v>
      </c>
      <c r="D7" s="512"/>
    </row>
    <row r="8" spans="1:4" s="2" customFormat="1" ht="18.75" customHeight="1">
      <c r="A8" s="325" t="s">
        <v>951</v>
      </c>
      <c r="B8" s="281">
        <v>300</v>
      </c>
      <c r="C8" s="136">
        <v>400</v>
      </c>
      <c r="D8" s="281">
        <v>0</v>
      </c>
    </row>
    <row r="9" spans="1:4" s="2" customFormat="1" ht="18.75" customHeight="1">
      <c r="A9" s="325" t="s">
        <v>952</v>
      </c>
      <c r="B9" s="281">
        <v>6000</v>
      </c>
      <c r="C9" s="136">
        <v>2000</v>
      </c>
      <c r="D9" s="166">
        <v>0</v>
      </c>
    </row>
    <row r="10" spans="1:4" s="2" customFormat="1" ht="18.75" customHeight="1">
      <c r="A10" s="325" t="s">
        <v>950</v>
      </c>
      <c r="B10" s="281">
        <v>2046</v>
      </c>
      <c r="C10" s="136">
        <v>2200</v>
      </c>
      <c r="D10" s="166">
        <v>2300</v>
      </c>
    </row>
    <row r="11" spans="1:4" s="2" customFormat="1" ht="18.75" customHeight="1">
      <c r="A11" s="325" t="s">
        <v>506</v>
      </c>
      <c r="B11" s="281">
        <v>12000</v>
      </c>
      <c r="C11" s="136">
        <v>12000</v>
      </c>
      <c r="D11" s="166">
        <v>15750</v>
      </c>
    </row>
    <row r="12" spans="1:4" s="2" customFormat="1" ht="18.75" customHeight="1">
      <c r="A12" s="325" t="s">
        <v>505</v>
      </c>
      <c r="B12" s="281">
        <v>2000</v>
      </c>
      <c r="C12" s="136">
        <v>2000</v>
      </c>
      <c r="D12" s="166">
        <v>1700</v>
      </c>
    </row>
    <row r="13" spans="1:4" s="2" customFormat="1" ht="18.75" customHeight="1">
      <c r="A13" s="325" t="s">
        <v>795</v>
      </c>
      <c r="B13" s="281">
        <v>7200</v>
      </c>
      <c r="C13" s="136">
        <v>8000</v>
      </c>
      <c r="D13" s="166">
        <v>8500</v>
      </c>
    </row>
    <row r="14" spans="1:4" ht="18.75" customHeight="1">
      <c r="A14" s="325" t="s">
        <v>504</v>
      </c>
      <c r="B14" s="281">
        <v>2000</v>
      </c>
      <c r="C14" s="136">
        <v>6000</v>
      </c>
      <c r="D14" s="166">
        <v>9000</v>
      </c>
    </row>
    <row r="15" spans="1:4" ht="18.75" customHeight="1">
      <c r="A15" s="325" t="s">
        <v>503</v>
      </c>
      <c r="B15" s="281">
        <v>3000</v>
      </c>
      <c r="C15" s="136">
        <v>12000</v>
      </c>
      <c r="D15" s="166">
        <v>15750</v>
      </c>
    </row>
    <row r="16" spans="1:4" ht="18.75" customHeight="1">
      <c r="A16" s="325" t="s">
        <v>502</v>
      </c>
      <c r="B16" s="281">
        <v>2000</v>
      </c>
      <c r="C16" s="136">
        <v>2000</v>
      </c>
      <c r="D16" s="281">
        <v>2800</v>
      </c>
    </row>
    <row r="17" spans="1:4" ht="18.75" customHeight="1">
      <c r="A17" s="297" t="s">
        <v>20</v>
      </c>
      <c r="B17" s="281"/>
      <c r="C17" s="136">
        <v>4200</v>
      </c>
      <c r="D17" s="281">
        <v>4600</v>
      </c>
    </row>
    <row r="18" spans="1:4" ht="18.75" customHeight="1" thickBot="1">
      <c r="A18" s="593"/>
      <c r="B18" s="307"/>
      <c r="C18" s="180"/>
      <c r="D18" s="307"/>
    </row>
    <row r="19" spans="1:4" s="2" customFormat="1" ht="18.75" customHeight="1" thickTop="1">
      <c r="A19" s="515" t="s">
        <v>545</v>
      </c>
      <c r="B19" s="168">
        <f>SUM(B4:B18)</f>
        <v>36546</v>
      </c>
      <c r="C19" s="168">
        <f>SUM(C4:C18)</f>
        <v>67800</v>
      </c>
      <c r="D19" s="168">
        <f>SUM(D4:D18)</f>
        <v>57900</v>
      </c>
    </row>
    <row r="20" spans="1:4" ht="18.75" customHeight="1">
      <c r="A20" s="443"/>
      <c r="B20" s="164"/>
      <c r="C20" s="97"/>
      <c r="D20" s="106"/>
    </row>
    <row r="21" spans="1:4" ht="18.75" customHeight="1">
      <c r="A21" s="79"/>
    </row>
    <row r="22" spans="1:4" ht="18.75" customHeight="1">
      <c r="A22" s="20"/>
    </row>
    <row r="23" spans="1:4" ht="18.75" customHeight="1">
      <c r="A23" s="20"/>
    </row>
    <row r="24" spans="1:4" ht="18.75" customHeight="1">
      <c r="A24" s="20"/>
    </row>
    <row r="25" spans="1:4" ht="18.75" customHeight="1">
      <c r="A25" s="20"/>
    </row>
    <row r="26" spans="1:4" ht="18.75" customHeight="1">
      <c r="A26" s="20"/>
    </row>
    <row r="27" spans="1:4" ht="18.75" customHeight="1">
      <c r="A27" s="20"/>
    </row>
  </sheetData>
  <phoneticPr fontId="30" type="noConversion"/>
  <printOptions horizontalCentered="1"/>
  <pageMargins left="0.75" right="0.75" top="1" bottom="1" header="0.5" footer="0.5"/>
  <pageSetup scale="90" orientation="portrait" horizontalDpi="4294967292" verticalDpi="300" r:id="rId1"/>
  <headerFooter alignWithMargins="0">
    <oddHeader xml:space="preserve">&amp;C&amp;"Arial,Bold"
</oddHeader>
    <oddFooter>&amp;L&amp;Z&amp;F, &amp;A&amp;R&amp;D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8.75" customHeight="1"/>
  <cols>
    <col min="1" max="1" width="41.28515625" style="3" customWidth="1"/>
    <col min="2" max="2" width="15.85546875" style="4" customWidth="1"/>
    <col min="3" max="3" width="15.28515625" style="5" customWidth="1"/>
    <col min="4" max="4" width="13.5703125" style="1" customWidth="1"/>
    <col min="5" max="16384" width="9.140625" style="1"/>
  </cols>
  <sheetData>
    <row r="1" spans="1:4" s="2" customFormat="1" ht="18.75" customHeight="1">
      <c r="A1" s="328" t="s">
        <v>691</v>
      </c>
      <c r="B1" s="378"/>
      <c r="C1" s="377"/>
      <c r="D1" s="377"/>
    </row>
    <row r="2" spans="1:4" ht="18.75" customHeight="1">
      <c r="A2" s="114"/>
      <c r="B2" s="173"/>
      <c r="C2" s="95"/>
      <c r="D2" s="95"/>
    </row>
    <row r="3" spans="1:4" s="2" customFormat="1" ht="18.75" customHeight="1">
      <c r="A3" s="115" t="s">
        <v>547</v>
      </c>
      <c r="B3" s="161">
        <v>2006</v>
      </c>
      <c r="C3" s="161">
        <v>2007</v>
      </c>
      <c r="D3" s="161">
        <v>2008</v>
      </c>
    </row>
    <row r="4" spans="1:4" s="9" customFormat="1" ht="18.75" customHeight="1">
      <c r="A4" s="116"/>
      <c r="B4" s="174"/>
      <c r="C4" s="175"/>
      <c r="D4" s="175"/>
    </row>
    <row r="5" spans="1:4" s="9" customFormat="1" ht="18.75" customHeight="1">
      <c r="A5" s="313"/>
      <c r="B5" s="319"/>
      <c r="C5" s="398"/>
      <c r="D5" s="398"/>
    </row>
    <row r="6" spans="1:4" s="9" customFormat="1" ht="18.75" customHeight="1">
      <c r="A6" s="313"/>
      <c r="B6" s="319"/>
      <c r="C6" s="398"/>
      <c r="D6" s="398"/>
    </row>
    <row r="7" spans="1:4" s="9" customFormat="1" ht="18.75" customHeight="1">
      <c r="A7" s="246" t="s">
        <v>718</v>
      </c>
      <c r="B7" s="200">
        <v>260065</v>
      </c>
      <c r="C7" s="122">
        <v>260450</v>
      </c>
      <c r="D7" s="122">
        <v>260657.5</v>
      </c>
    </row>
    <row r="8" spans="1:4" s="9" customFormat="1" ht="18.75" customHeight="1">
      <c r="A8" s="246" t="s">
        <v>719</v>
      </c>
      <c r="B8" s="200">
        <v>109698</v>
      </c>
      <c r="C8" s="122">
        <v>113197.5</v>
      </c>
      <c r="D8" s="122">
        <v>111547.5</v>
      </c>
    </row>
    <row r="9" spans="1:4" s="9" customFormat="1" ht="18.75" customHeight="1">
      <c r="A9" s="317"/>
      <c r="B9" s="327"/>
      <c r="C9" s="204"/>
      <c r="D9" s="204"/>
    </row>
    <row r="10" spans="1:4" s="9" customFormat="1" ht="18.75" customHeight="1">
      <c r="A10" s="246" t="s">
        <v>925</v>
      </c>
      <c r="B10" s="327"/>
      <c r="C10" s="204"/>
      <c r="D10" s="204"/>
    </row>
    <row r="11" spans="1:4" s="9" customFormat="1" ht="18.75" customHeight="1">
      <c r="A11" s="246" t="s">
        <v>150</v>
      </c>
      <c r="B11" s="200"/>
      <c r="C11" s="122"/>
      <c r="D11" s="122"/>
    </row>
    <row r="12" spans="1:4" s="2" customFormat="1" ht="18.75" customHeight="1">
      <c r="A12" s="241"/>
      <c r="B12" s="200"/>
      <c r="C12" s="193"/>
      <c r="D12" s="193"/>
    </row>
    <row r="13" spans="1:4" ht="18.75" customHeight="1">
      <c r="A13" s="246" t="s">
        <v>926</v>
      </c>
      <c r="B13" s="200"/>
      <c r="C13" s="193"/>
      <c r="D13" s="193"/>
    </row>
    <row r="14" spans="1:4" ht="18.75" customHeight="1">
      <c r="A14" s="246" t="s">
        <v>927</v>
      </c>
      <c r="B14" s="200"/>
      <c r="C14" s="193"/>
      <c r="D14" s="193"/>
    </row>
    <row r="15" spans="1:4" ht="18.75" customHeight="1">
      <c r="A15" s="246" t="s">
        <v>928</v>
      </c>
      <c r="B15" s="200"/>
      <c r="C15" s="193"/>
      <c r="D15" s="193"/>
    </row>
    <row r="16" spans="1:4" ht="18.75" customHeight="1">
      <c r="A16" s="246" t="s">
        <v>929</v>
      </c>
      <c r="B16" s="200"/>
      <c r="C16" s="193"/>
      <c r="D16" s="193"/>
    </row>
    <row r="17" spans="1:4" ht="18.75" customHeight="1" thickBot="1">
      <c r="A17" s="198"/>
      <c r="B17" s="201"/>
      <c r="C17" s="194"/>
      <c r="D17" s="194"/>
    </row>
    <row r="18" spans="1:4" s="2" customFormat="1" ht="18.75" customHeight="1" thickTop="1">
      <c r="A18" s="242" t="s">
        <v>545</v>
      </c>
      <c r="B18" s="255">
        <f>SUM(B4:B17)</f>
        <v>369763</v>
      </c>
      <c r="C18" s="195">
        <f>SUM(C4:C17)</f>
        <v>373647.5</v>
      </c>
      <c r="D18" s="195">
        <f>SUM(D4:D17)</f>
        <v>372205</v>
      </c>
    </row>
    <row r="19" spans="1:4" ht="18.75" customHeight="1">
      <c r="A19"/>
      <c r="B19"/>
      <c r="C19"/>
    </row>
    <row r="20" spans="1:4" ht="18.75" customHeight="1">
      <c r="A20"/>
      <c r="B20"/>
      <c r="C2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8.75" customHeight="1"/>
  <cols>
    <col min="1" max="1" width="47.140625" style="3" customWidth="1"/>
    <col min="2" max="2" width="13.140625" style="4" customWidth="1"/>
    <col min="3" max="3" width="13" style="1" customWidth="1"/>
    <col min="4" max="4" width="10.28515625" style="1" bestFit="1" customWidth="1"/>
    <col min="5" max="16384" width="9.140625" style="1"/>
  </cols>
  <sheetData>
    <row r="1" spans="1:4" s="2" customFormat="1" ht="18.75" customHeight="1">
      <c r="A1" s="328" t="s">
        <v>625</v>
      </c>
      <c r="B1" s="378"/>
      <c r="C1" s="377"/>
      <c r="D1" s="331"/>
    </row>
    <row r="2" spans="1:4" ht="18.75" customHeight="1">
      <c r="A2" s="114"/>
      <c r="B2" s="173"/>
      <c r="C2" s="95"/>
      <c r="D2" s="114"/>
    </row>
    <row r="3" spans="1:4" s="2" customFormat="1" ht="18.75" customHeight="1">
      <c r="A3" s="115" t="s">
        <v>547</v>
      </c>
      <c r="B3" s="161">
        <v>2006</v>
      </c>
      <c r="C3" s="161">
        <v>2007</v>
      </c>
      <c r="D3" s="115">
        <v>2008</v>
      </c>
    </row>
    <row r="4" spans="1:4" s="9" customFormat="1" ht="18.75" customHeight="1">
      <c r="A4" s="313"/>
      <c r="B4" s="314"/>
      <c r="C4" s="314"/>
      <c r="D4" s="313"/>
    </row>
    <row r="5" spans="1:4" s="9" customFormat="1" ht="18.75" customHeight="1">
      <c r="A5" s="993" t="s">
        <v>1179</v>
      </c>
      <c r="B5" s="994"/>
      <c r="C5" s="994"/>
      <c r="D5" s="893">
        <v>500</v>
      </c>
    </row>
    <row r="6" spans="1:4" s="9" customFormat="1" ht="18.75" customHeight="1">
      <c r="A6" s="313"/>
      <c r="B6" s="314"/>
      <c r="C6" s="314"/>
      <c r="D6" s="313"/>
    </row>
    <row r="7" spans="1:4" s="2" customFormat="1" ht="18.75" customHeight="1">
      <c r="A7" s="246" t="s">
        <v>341</v>
      </c>
      <c r="B7" s="315"/>
      <c r="C7" s="316"/>
      <c r="D7" s="121">
        <v>3850</v>
      </c>
    </row>
    <row r="8" spans="1:4" ht="18.75" customHeight="1">
      <c r="A8" s="241" t="s">
        <v>851</v>
      </c>
      <c r="B8" s="210"/>
      <c r="C8" s="211">
        <v>3375</v>
      </c>
      <c r="D8" s="121"/>
    </row>
    <row r="9" spans="1:4" ht="18.75" customHeight="1">
      <c r="A9" s="241" t="s">
        <v>716</v>
      </c>
      <c r="B9" s="210">
        <v>2800</v>
      </c>
      <c r="C9" s="211"/>
      <c r="D9" s="121"/>
    </row>
    <row r="10" spans="1:4" ht="18.75" customHeight="1">
      <c r="A10" s="241"/>
      <c r="B10" s="210"/>
      <c r="C10" s="211"/>
      <c r="D10" s="121"/>
    </row>
    <row r="11" spans="1:4" ht="18.75" customHeight="1">
      <c r="A11" s="198"/>
      <c r="B11" s="210"/>
      <c r="C11" s="211"/>
      <c r="D11" s="121"/>
    </row>
    <row r="12" spans="1:4" ht="18.75" customHeight="1" thickBot="1">
      <c r="A12" s="198"/>
      <c r="B12" s="293"/>
      <c r="C12" s="473"/>
      <c r="D12" s="125"/>
    </row>
    <row r="13" spans="1:4" s="2" customFormat="1" ht="18.75" customHeight="1" thickTop="1">
      <c r="A13" s="242" t="s">
        <v>545</v>
      </c>
      <c r="B13" s="163">
        <f>SUM(B4:B12)</f>
        <v>2800</v>
      </c>
      <c r="C13" s="163">
        <f>SUM(C4:C12)</f>
        <v>3375</v>
      </c>
      <c r="D13" s="163">
        <f>SUM(D4:D12)</f>
        <v>4350</v>
      </c>
    </row>
    <row r="14" spans="1:4" ht="18.75" customHeight="1">
      <c r="D14" s="22"/>
    </row>
  </sheetData>
  <phoneticPr fontId="3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8.75" customHeight="1"/>
  <cols>
    <col min="1" max="1" width="42.42578125" style="3" customWidth="1"/>
    <col min="2" max="2" width="14.7109375" style="4" customWidth="1"/>
    <col min="3" max="3" width="14.28515625" style="1" customWidth="1"/>
    <col min="4" max="4" width="11.5703125" style="1" bestFit="1" customWidth="1"/>
    <col min="5" max="16384" width="9.140625" style="1"/>
  </cols>
  <sheetData>
    <row r="1" spans="1:5" s="2" customFormat="1" ht="18.75" customHeight="1">
      <c r="A1" s="328" t="s">
        <v>70</v>
      </c>
      <c r="B1" s="378"/>
      <c r="C1" s="377"/>
      <c r="D1" s="331"/>
    </row>
    <row r="2" spans="1:5" ht="18.75" customHeight="1">
      <c r="A2" s="497"/>
      <c r="B2" s="176"/>
      <c r="C2" s="177"/>
      <c r="D2" s="497"/>
      <c r="E2" s="107"/>
    </row>
    <row r="3" spans="1:5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  <c r="E3" s="170"/>
    </row>
    <row r="4" spans="1:5" s="9" customFormat="1" ht="18.75" customHeight="1">
      <c r="A4" s="550"/>
      <c r="B4" s="564"/>
      <c r="C4" s="564"/>
      <c r="D4" s="550"/>
      <c r="E4" s="565"/>
    </row>
    <row r="5" spans="1:5" s="2" customFormat="1" ht="18.75" customHeight="1">
      <c r="A5" s="497"/>
      <c r="B5" s="280"/>
      <c r="C5" s="221"/>
      <c r="D5" s="497"/>
      <c r="E5" s="170"/>
    </row>
    <row r="6" spans="1:5" ht="18.75" customHeight="1">
      <c r="A6" s="325"/>
      <c r="B6" s="280"/>
      <c r="C6" s="555">
        <v>23000</v>
      </c>
      <c r="D6" s="166"/>
      <c r="E6" s="107"/>
    </row>
    <row r="7" spans="1:5" ht="18.75" customHeight="1">
      <c r="A7" s="325" t="s">
        <v>110</v>
      </c>
      <c r="B7" s="280"/>
      <c r="C7" s="555">
        <v>-8000</v>
      </c>
      <c r="D7" s="166"/>
      <c r="E7" s="107"/>
    </row>
    <row r="8" spans="1:5" ht="18.75" customHeight="1">
      <c r="A8" s="1010" t="s">
        <v>390</v>
      </c>
      <c r="B8" s="1011"/>
      <c r="C8" s="1012"/>
      <c r="D8" s="1013">
        <v>10500</v>
      </c>
      <c r="E8" s="107"/>
    </row>
    <row r="9" spans="1:5" ht="18.75" customHeight="1">
      <c r="A9" s="325" t="s">
        <v>472</v>
      </c>
      <c r="B9" s="280"/>
      <c r="C9" s="555"/>
      <c r="D9" s="166">
        <v>10400</v>
      </c>
      <c r="E9" s="107"/>
    </row>
    <row r="10" spans="1:5" ht="18.75" customHeight="1">
      <c r="A10" s="325" t="s">
        <v>473</v>
      </c>
      <c r="B10" s="280"/>
      <c r="C10" s="555"/>
      <c r="D10" s="166">
        <v>20000</v>
      </c>
      <c r="E10" s="107"/>
    </row>
    <row r="11" spans="1:5" ht="18.75" customHeight="1">
      <c r="A11" s="297" t="s">
        <v>1168</v>
      </c>
      <c r="B11" s="280"/>
      <c r="C11" s="555"/>
      <c r="D11" s="166">
        <v>-10500</v>
      </c>
      <c r="E11" s="107"/>
    </row>
    <row r="12" spans="1:5" ht="18.75" customHeight="1">
      <c r="A12" s="297" t="s">
        <v>1182</v>
      </c>
      <c r="B12" s="519"/>
      <c r="C12" s="1039"/>
      <c r="D12" s="167"/>
      <c r="E12" s="107"/>
    </row>
    <row r="13" spans="1:5" ht="18.75" customHeight="1">
      <c r="A13" s="297" t="s">
        <v>1183</v>
      </c>
      <c r="B13" s="519"/>
      <c r="C13" s="1039"/>
      <c r="D13" s="167"/>
      <c r="E13" s="107"/>
    </row>
    <row r="14" spans="1:5" ht="18.75" customHeight="1">
      <c r="A14" s="297"/>
      <c r="B14" s="519"/>
      <c r="C14" s="1039"/>
      <c r="D14" s="167"/>
      <c r="E14" s="107"/>
    </row>
    <row r="15" spans="1:5" ht="18.75" customHeight="1">
      <c r="A15" s="297" t="s">
        <v>1180</v>
      </c>
      <c r="B15" s="519"/>
      <c r="C15" s="1039"/>
      <c r="D15" s="167">
        <v>-11000</v>
      </c>
      <c r="E15" s="107"/>
    </row>
    <row r="16" spans="1:5" ht="18.75" customHeight="1" thickBot="1">
      <c r="A16" s="497"/>
      <c r="B16" s="179"/>
      <c r="C16" s="180"/>
      <c r="D16" s="167"/>
      <c r="E16" s="107"/>
    </row>
    <row r="17" spans="1:5" s="2" customFormat="1" ht="18.75" customHeight="1" thickTop="1">
      <c r="A17" s="515" t="s">
        <v>545</v>
      </c>
      <c r="B17" s="168">
        <f>SUM(B4:B16)</f>
        <v>0</v>
      </c>
      <c r="C17" s="168">
        <f>SUM(C4:C16)</f>
        <v>15000</v>
      </c>
      <c r="D17" s="168">
        <f>SUM(D4:D16)</f>
        <v>19400</v>
      </c>
      <c r="E17" s="170"/>
    </row>
    <row r="18" spans="1:5" ht="18.75" customHeight="1">
      <c r="A18" s="479"/>
      <c r="B18" s="108"/>
      <c r="C18" s="107"/>
      <c r="D18" s="107"/>
      <c r="E18" s="107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8.75" customHeight="1"/>
  <cols>
    <col min="1" max="1" width="40.140625" style="3" customWidth="1"/>
    <col min="2" max="2" width="14.140625" style="5" customWidth="1"/>
    <col min="3" max="3" width="14.140625" style="1" customWidth="1"/>
    <col min="4" max="4" width="11.28515625" style="1" bestFit="1" customWidth="1"/>
    <col min="5" max="16384" width="9.140625" style="1"/>
  </cols>
  <sheetData>
    <row r="1" spans="1:5" s="2" customFormat="1" ht="18.75" customHeight="1">
      <c r="A1" s="411" t="s">
        <v>936</v>
      </c>
      <c r="B1" s="412"/>
      <c r="C1" s="432"/>
      <c r="D1" s="414"/>
      <c r="E1" s="433"/>
    </row>
    <row r="2" spans="1:5" ht="18.75" customHeight="1">
      <c r="A2" s="310"/>
      <c r="B2" s="434"/>
      <c r="C2" s="361"/>
      <c r="D2" s="198"/>
      <c r="E2" s="106"/>
    </row>
    <row r="3" spans="1:5" s="2" customFormat="1" ht="18.75" customHeight="1">
      <c r="A3" s="109" t="s">
        <v>547</v>
      </c>
      <c r="B3" s="435">
        <v>2006</v>
      </c>
      <c r="C3" s="417">
        <v>2007</v>
      </c>
      <c r="D3" s="119">
        <v>2008</v>
      </c>
      <c r="E3" s="433"/>
    </row>
    <row r="4" spans="1:5" s="9" customFormat="1" ht="18.75" customHeight="1">
      <c r="A4" s="312"/>
      <c r="B4" s="358"/>
      <c r="C4" s="359"/>
      <c r="D4" s="313"/>
      <c r="E4" s="436"/>
    </row>
    <row r="5" spans="1:5" s="2" customFormat="1" ht="18.75" customHeight="1">
      <c r="A5" s="306"/>
      <c r="B5" s="360"/>
      <c r="C5" s="361"/>
      <c r="D5" s="119"/>
      <c r="E5" s="433"/>
    </row>
    <row r="6" spans="1:5" ht="18.75" customHeight="1">
      <c r="A6" s="306" t="s">
        <v>834</v>
      </c>
      <c r="B6" s="360">
        <v>14000</v>
      </c>
      <c r="C6" s="361">
        <v>15580</v>
      </c>
      <c r="D6" s="121">
        <v>18000</v>
      </c>
      <c r="E6" s="106"/>
    </row>
    <row r="7" spans="1:5" ht="18.75" customHeight="1">
      <c r="A7" s="306" t="s">
        <v>835</v>
      </c>
      <c r="B7" s="360"/>
      <c r="C7" s="361"/>
      <c r="D7" s="121"/>
      <c r="E7" s="106"/>
    </row>
    <row r="8" spans="1:5" ht="18.75" customHeight="1">
      <c r="A8" s="950" t="s">
        <v>1123</v>
      </c>
      <c r="B8" s="951"/>
      <c r="C8" s="948"/>
      <c r="D8" s="893">
        <v>1452.39</v>
      </c>
      <c r="E8" s="106"/>
    </row>
    <row r="9" spans="1:5" ht="18.75" customHeight="1">
      <c r="A9" s="308"/>
      <c r="B9" s="360"/>
      <c r="C9" s="361"/>
      <c r="D9" s="121"/>
      <c r="E9" s="106"/>
    </row>
    <row r="10" spans="1:5" ht="18.75" customHeight="1" thickBot="1">
      <c r="A10" s="310"/>
      <c r="B10" s="362"/>
      <c r="C10" s="363"/>
      <c r="D10" s="125"/>
      <c r="E10" s="106"/>
    </row>
    <row r="11" spans="1:5" s="2" customFormat="1" ht="18.75" customHeight="1" thickTop="1">
      <c r="A11" s="296" t="s">
        <v>545</v>
      </c>
      <c r="B11" s="311">
        <f>SUM(B4:B10)</f>
        <v>14000</v>
      </c>
      <c r="C11" s="364">
        <f>SUM(C4:C10)</f>
        <v>15580</v>
      </c>
      <c r="D11" s="163">
        <f>SUM(D4:D10)</f>
        <v>19452.39</v>
      </c>
      <c r="E11" s="433"/>
    </row>
    <row r="12" spans="1:5" ht="18.75" customHeight="1">
      <c r="A12" s="104"/>
      <c r="B12" s="104"/>
      <c r="C12" s="106"/>
      <c r="D12" s="106"/>
      <c r="E12" s="106"/>
    </row>
    <row r="13" spans="1:5" ht="18.75" customHeight="1">
      <c r="A13" s="443" t="s">
        <v>345</v>
      </c>
      <c r="B13" s="97"/>
      <c r="C13" s="106"/>
      <c r="D13" s="106"/>
      <c r="E13" s="106"/>
    </row>
    <row r="14" spans="1:5" ht="18.75" customHeight="1">
      <c r="A14" s="443" t="s">
        <v>346</v>
      </c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8.75" customHeight="1"/>
  <cols>
    <col min="1" max="1" width="46.42578125" style="3" customWidth="1"/>
    <col min="2" max="2" width="12.7109375" style="4" customWidth="1"/>
    <col min="3" max="4" width="12.7109375" style="1" customWidth="1"/>
    <col min="5" max="16384" width="9.140625" style="1"/>
  </cols>
  <sheetData>
    <row r="1" spans="1:5" s="2" customFormat="1" ht="18.75" customHeight="1">
      <c r="A1" s="328" t="s">
        <v>81</v>
      </c>
      <c r="B1" s="378"/>
      <c r="C1" s="377"/>
      <c r="D1" s="331"/>
    </row>
    <row r="2" spans="1:5" ht="18.75" customHeight="1">
      <c r="A2" s="114"/>
      <c r="B2" s="173"/>
      <c r="C2" s="95"/>
      <c r="D2" s="114"/>
    </row>
    <row r="3" spans="1:5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</row>
    <row r="4" spans="1:5" s="9" customFormat="1" ht="18.75" customHeight="1">
      <c r="A4" s="550"/>
      <c r="B4" s="564"/>
      <c r="C4" s="564"/>
      <c r="D4" s="550"/>
    </row>
    <row r="5" spans="1:5" s="2" customFormat="1" ht="18.75" customHeight="1">
      <c r="A5" s="497"/>
      <c r="B5" s="280"/>
      <c r="C5" s="221"/>
      <c r="D5" s="497"/>
    </row>
    <row r="6" spans="1:5" ht="18.75" customHeight="1">
      <c r="A6" s="325" t="s">
        <v>79</v>
      </c>
      <c r="B6" s="280"/>
      <c r="C6" s="555">
        <v>15000</v>
      </c>
      <c r="D6" s="166"/>
    </row>
    <row r="7" spans="1:5" ht="18.75" customHeight="1">
      <c r="A7" s="325" t="s">
        <v>507</v>
      </c>
      <c r="B7" s="280"/>
      <c r="C7" s="555"/>
      <c r="D7" s="166">
        <v>15000</v>
      </c>
    </row>
    <row r="8" spans="1:5" ht="18.75" customHeight="1">
      <c r="A8" s="325"/>
      <c r="B8" s="280"/>
      <c r="C8" s="555"/>
      <c r="D8" s="166"/>
    </row>
    <row r="9" spans="1:5" ht="18.75" customHeight="1">
      <c r="A9" s="497"/>
      <c r="B9" s="280"/>
      <c r="C9" s="555"/>
      <c r="D9" s="166"/>
    </row>
    <row r="10" spans="1:5" ht="18.75" customHeight="1" thickBot="1">
      <c r="A10" s="497"/>
      <c r="B10" s="179"/>
      <c r="C10" s="180"/>
      <c r="D10" s="167"/>
    </row>
    <row r="11" spans="1:5" s="2" customFormat="1" ht="18.75" customHeight="1" thickTop="1">
      <c r="A11" s="515" t="s">
        <v>545</v>
      </c>
      <c r="B11" s="380">
        <f>SUM(B4:B10)</f>
        <v>0</v>
      </c>
      <c r="C11" s="380">
        <f>SUM(C4:C10)</f>
        <v>15000</v>
      </c>
      <c r="D11" s="168">
        <f>SUM(D4:D10)</f>
        <v>15000</v>
      </c>
    </row>
    <row r="12" spans="1:5" ht="18.75" customHeight="1">
      <c r="D12"/>
      <c r="E12"/>
    </row>
  </sheetData>
  <phoneticPr fontId="30" type="noConversion"/>
  <printOptions horizontalCentered="1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/>
  </sheetViews>
  <sheetFormatPr defaultRowHeight="18.75" customHeight="1"/>
  <cols>
    <col min="1" max="1" width="41.42578125" style="3" customWidth="1"/>
    <col min="2" max="2" width="14.42578125" style="4" customWidth="1"/>
    <col min="3" max="3" width="14.140625" style="5" customWidth="1"/>
    <col min="4" max="4" width="14.140625" style="1" customWidth="1"/>
    <col min="5" max="16384" width="9.140625" style="1"/>
  </cols>
  <sheetData>
    <row r="1" spans="1:5" s="2" customFormat="1" ht="18.75" customHeight="1">
      <c r="A1" s="328" t="s">
        <v>1186</v>
      </c>
      <c r="B1" s="378"/>
      <c r="C1" s="377"/>
      <c r="D1" s="377"/>
    </row>
    <row r="2" spans="1:5" ht="18.75" customHeight="1">
      <c r="A2" s="114"/>
      <c r="B2" s="173"/>
      <c r="C2" s="95"/>
      <c r="D2" s="95"/>
    </row>
    <row r="3" spans="1:5" s="2" customFormat="1" ht="18.75" customHeight="1">
      <c r="A3" s="165" t="s">
        <v>547</v>
      </c>
      <c r="B3" s="510">
        <v>2006</v>
      </c>
      <c r="C3" s="510">
        <v>2007</v>
      </c>
      <c r="D3" s="510">
        <v>2008</v>
      </c>
      <c r="E3" s="170"/>
    </row>
    <row r="4" spans="1:5" s="2" customFormat="1" ht="18.75" customHeight="1">
      <c r="A4" s="165"/>
      <c r="B4" s="510"/>
      <c r="C4" s="510"/>
      <c r="D4" s="510"/>
      <c r="E4" s="170"/>
    </row>
    <row r="5" spans="1:5" ht="18.75" customHeight="1">
      <c r="A5" s="566" t="s">
        <v>728</v>
      </c>
      <c r="B5" s="567">
        <v>2500</v>
      </c>
      <c r="C5" s="568" t="s">
        <v>151</v>
      </c>
      <c r="D5" s="177"/>
      <c r="E5" s="107"/>
    </row>
    <row r="6" spans="1:5" ht="18.75" customHeight="1">
      <c r="A6" s="566" t="s">
        <v>784</v>
      </c>
      <c r="B6" s="567">
        <v>1200</v>
      </c>
      <c r="C6" s="568" t="s">
        <v>151</v>
      </c>
      <c r="D6" s="136"/>
      <c r="E6" s="107"/>
    </row>
    <row r="7" spans="1:5" ht="18.75" customHeight="1">
      <c r="A7" s="566" t="s">
        <v>733</v>
      </c>
      <c r="B7" s="567">
        <v>95</v>
      </c>
      <c r="C7" s="569" t="s">
        <v>152</v>
      </c>
      <c r="D7" s="136"/>
      <c r="E7" s="107"/>
    </row>
    <row r="8" spans="1:5" ht="18.75" customHeight="1">
      <c r="A8" s="566" t="s">
        <v>732</v>
      </c>
      <c r="B8" s="567">
        <v>150</v>
      </c>
      <c r="C8" s="569" t="s">
        <v>152</v>
      </c>
      <c r="D8" s="136"/>
      <c r="E8" s="107"/>
    </row>
    <row r="9" spans="1:5" ht="18.75" customHeight="1">
      <c r="A9" s="566" t="s">
        <v>731</v>
      </c>
      <c r="B9" s="567">
        <v>500</v>
      </c>
      <c r="C9" s="569" t="s">
        <v>152</v>
      </c>
      <c r="D9" s="136"/>
      <c r="E9" s="107"/>
    </row>
    <row r="10" spans="1:5" ht="18.75" customHeight="1">
      <c r="A10" s="566" t="s">
        <v>735</v>
      </c>
      <c r="B10" s="567">
        <v>2000</v>
      </c>
      <c r="C10" s="568" t="s">
        <v>151</v>
      </c>
      <c r="D10" s="136"/>
      <c r="E10" s="107"/>
    </row>
    <row r="11" spans="1:5" ht="18.75" customHeight="1">
      <c r="A11" s="566" t="s">
        <v>730</v>
      </c>
      <c r="B11" s="567">
        <v>695</v>
      </c>
      <c r="C11" s="569" t="s">
        <v>152</v>
      </c>
      <c r="D11" s="136"/>
      <c r="E11" s="107"/>
    </row>
    <row r="12" spans="1:5" ht="18.75" customHeight="1">
      <c r="A12" s="566" t="s">
        <v>783</v>
      </c>
      <c r="B12" s="567">
        <v>2000</v>
      </c>
      <c r="C12" s="568" t="s">
        <v>151</v>
      </c>
      <c r="D12" s="136"/>
      <c r="E12" s="107"/>
    </row>
    <row r="13" spans="1:5" ht="18.75" customHeight="1">
      <c r="A13" s="297" t="s">
        <v>727</v>
      </c>
      <c r="B13" s="176">
        <v>300</v>
      </c>
      <c r="C13" s="177">
        <v>0</v>
      </c>
      <c r="D13" s="177">
        <v>0</v>
      </c>
      <c r="E13" s="107"/>
    </row>
    <row r="14" spans="1:5" ht="18.75" customHeight="1">
      <c r="A14" s="297" t="s">
        <v>726</v>
      </c>
      <c r="B14" s="176">
        <v>150</v>
      </c>
      <c r="C14" s="177">
        <v>0</v>
      </c>
      <c r="D14" s="177">
        <v>0</v>
      </c>
      <c r="E14" s="107"/>
    </row>
    <row r="15" spans="1:5" ht="18.75" customHeight="1">
      <c r="A15" s="297" t="s">
        <v>729</v>
      </c>
      <c r="B15" s="176">
        <v>500</v>
      </c>
      <c r="C15" s="136">
        <v>0</v>
      </c>
      <c r="D15" s="136">
        <v>0</v>
      </c>
      <c r="E15" s="107"/>
    </row>
    <row r="16" spans="1:5" ht="18.75" customHeight="1">
      <c r="A16" s="297" t="s">
        <v>25</v>
      </c>
      <c r="B16" s="176">
        <v>0</v>
      </c>
      <c r="C16" s="136">
        <v>200</v>
      </c>
      <c r="D16" s="136">
        <v>200</v>
      </c>
      <c r="E16" s="107"/>
    </row>
    <row r="17" spans="1:5" s="2" customFormat="1" ht="18.75" customHeight="1">
      <c r="A17" s="297" t="s">
        <v>22</v>
      </c>
      <c r="B17" s="176">
        <v>0</v>
      </c>
      <c r="C17" s="136">
        <v>600</v>
      </c>
      <c r="D17" s="136">
        <v>600</v>
      </c>
      <c r="E17" s="170"/>
    </row>
    <row r="18" spans="1:5" s="2" customFormat="1" ht="18.75" customHeight="1">
      <c r="A18" s="297" t="s">
        <v>26</v>
      </c>
      <c r="B18" s="176">
        <v>0</v>
      </c>
      <c r="C18" s="136">
        <v>475</v>
      </c>
      <c r="D18" s="136">
        <v>1975</v>
      </c>
      <c r="E18" s="170"/>
    </row>
    <row r="19" spans="1:5" s="2" customFormat="1" ht="18.75" customHeight="1">
      <c r="A19" s="297" t="s">
        <v>474</v>
      </c>
      <c r="B19" s="176">
        <v>0</v>
      </c>
      <c r="C19" s="136">
        <v>1250</v>
      </c>
      <c r="D19" s="136">
        <v>0</v>
      </c>
      <c r="E19" s="170"/>
    </row>
    <row r="20" spans="1:5" s="2" customFormat="1" ht="18.75" customHeight="1">
      <c r="A20" s="297" t="s">
        <v>724</v>
      </c>
      <c r="B20" s="176">
        <v>160</v>
      </c>
      <c r="C20" s="177">
        <v>0</v>
      </c>
      <c r="D20" s="177">
        <v>0</v>
      </c>
      <c r="E20" s="170"/>
    </row>
    <row r="21" spans="1:5" s="2" customFormat="1" ht="18.75" customHeight="1">
      <c r="A21" s="297" t="s">
        <v>27</v>
      </c>
      <c r="B21" s="176">
        <v>0</v>
      </c>
      <c r="C21" s="136">
        <v>125</v>
      </c>
      <c r="D21" s="136">
        <v>125</v>
      </c>
      <c r="E21" s="170"/>
    </row>
    <row r="22" spans="1:5" s="2" customFormat="1" ht="18.75" customHeight="1">
      <c r="A22" s="297" t="s">
        <v>37</v>
      </c>
      <c r="B22" s="176">
        <v>0</v>
      </c>
      <c r="C22" s="177">
        <v>750</v>
      </c>
      <c r="D22" s="177">
        <v>750</v>
      </c>
      <c r="E22" s="170"/>
    </row>
    <row r="23" spans="1:5" s="2" customFormat="1" ht="18.75" customHeight="1">
      <c r="A23" s="297" t="s">
        <v>725</v>
      </c>
      <c r="B23" s="176">
        <v>250</v>
      </c>
      <c r="C23" s="177">
        <v>0</v>
      </c>
      <c r="D23" s="177">
        <v>0</v>
      </c>
      <c r="E23" s="170"/>
    </row>
    <row r="24" spans="1:5" s="2" customFormat="1" ht="18.75" customHeight="1">
      <c r="A24" s="297" t="s">
        <v>734</v>
      </c>
      <c r="B24" s="176">
        <v>750</v>
      </c>
      <c r="C24" s="136">
        <v>0</v>
      </c>
      <c r="D24" s="136">
        <v>0</v>
      </c>
      <c r="E24" s="170"/>
    </row>
    <row r="25" spans="1:5" s="2" customFormat="1" ht="18.75" customHeight="1">
      <c r="A25" s="297" t="s">
        <v>24</v>
      </c>
      <c r="B25" s="176">
        <v>0</v>
      </c>
      <c r="C25" s="136">
        <v>370</v>
      </c>
      <c r="D25" s="136">
        <v>400</v>
      </c>
      <c r="E25" s="170"/>
    </row>
    <row r="26" spans="1:5" s="2" customFormat="1" ht="18.75" customHeight="1">
      <c r="A26" s="297" t="s">
        <v>23</v>
      </c>
      <c r="B26" s="176">
        <v>0</v>
      </c>
      <c r="C26" s="136">
        <v>500</v>
      </c>
      <c r="D26" s="136">
        <v>500</v>
      </c>
      <c r="E26" s="170"/>
    </row>
    <row r="27" spans="1:5" s="2" customFormat="1" ht="18.75" customHeight="1">
      <c r="A27" s="297" t="s">
        <v>28</v>
      </c>
      <c r="B27" s="176">
        <v>850</v>
      </c>
      <c r="C27" s="136">
        <v>250</v>
      </c>
      <c r="D27" s="136">
        <v>250</v>
      </c>
      <c r="E27" s="170"/>
    </row>
    <row r="28" spans="1:5" s="2" customFormat="1" ht="18.75" customHeight="1">
      <c r="A28" s="297"/>
      <c r="B28" s="179"/>
      <c r="C28" s="180"/>
      <c r="D28" s="180"/>
      <c r="E28" s="170"/>
    </row>
    <row r="29" spans="1:5" s="2" customFormat="1" ht="18.75" customHeight="1">
      <c r="A29" s="254" t="s">
        <v>1180</v>
      </c>
      <c r="B29" s="896"/>
      <c r="C29" s="897"/>
      <c r="D29" s="897">
        <v>-1700</v>
      </c>
      <c r="E29" s="170"/>
    </row>
    <row r="30" spans="1:5" ht="18.75" customHeight="1" thickBot="1">
      <c r="A30" s="497"/>
      <c r="B30" s="179"/>
      <c r="C30" s="514"/>
      <c r="D30" s="514"/>
      <c r="E30" s="107"/>
    </row>
    <row r="31" spans="1:5" ht="18.75" customHeight="1" thickTop="1">
      <c r="A31" s="515" t="s">
        <v>545</v>
      </c>
      <c r="B31" s="380">
        <f>SUM(B4:B30)</f>
        <v>12100</v>
      </c>
      <c r="C31" s="380">
        <f>SUM(C4:C30)</f>
        <v>4520</v>
      </c>
      <c r="D31" s="380">
        <f>SUM(D4:D30)</f>
        <v>3100</v>
      </c>
      <c r="E31" s="107"/>
    </row>
    <row r="32" spans="1:5" ht="18.75" customHeight="1">
      <c r="A32"/>
      <c r="B32"/>
      <c r="C32"/>
    </row>
    <row r="33" spans="1:3" ht="18.75" customHeight="1">
      <c r="A33"/>
      <c r="B33"/>
      <c r="C33"/>
    </row>
    <row r="34" spans="1:3" ht="18.75" customHeight="1">
      <c r="A34"/>
      <c r="B34"/>
      <c r="C34"/>
    </row>
    <row r="35" spans="1:3" ht="18.75" customHeight="1">
      <c r="A35"/>
      <c r="B35"/>
      <c r="C35"/>
    </row>
    <row r="36" spans="1:3" ht="18.75" customHeight="1">
      <c r="A36"/>
      <c r="B36"/>
      <c r="C36"/>
    </row>
    <row r="37" spans="1:3" ht="18.75" customHeight="1">
      <c r="A37"/>
      <c r="B37"/>
      <c r="C37"/>
    </row>
    <row r="38" spans="1:3" ht="18.75" customHeight="1">
      <c r="A38"/>
      <c r="B38"/>
      <c r="C38"/>
    </row>
    <row r="39" spans="1:3" ht="18.75" customHeight="1">
      <c r="A39"/>
      <c r="B39"/>
      <c r="C39"/>
    </row>
    <row r="40" spans="1:3" ht="18.75" customHeight="1">
      <c r="A40"/>
      <c r="B40"/>
      <c r="C40"/>
    </row>
    <row r="41" spans="1:3" ht="18.75" customHeight="1">
      <c r="A41"/>
      <c r="B41"/>
      <c r="C41"/>
    </row>
    <row r="42" spans="1:3" ht="18.75" customHeight="1">
      <c r="A42"/>
      <c r="B42"/>
      <c r="C42"/>
    </row>
    <row r="43" spans="1:3" ht="18.75" customHeight="1">
      <c r="A43"/>
      <c r="B43"/>
      <c r="C43"/>
    </row>
    <row r="44" spans="1:3" ht="18.75" customHeight="1">
      <c r="A44"/>
      <c r="B44"/>
      <c r="C44"/>
    </row>
    <row r="45" spans="1:3" ht="18.75" customHeight="1">
      <c r="A45"/>
      <c r="B45"/>
      <c r="C45"/>
    </row>
    <row r="46" spans="1:3" ht="18.75" customHeight="1">
      <c r="A46"/>
      <c r="B46"/>
      <c r="C46"/>
    </row>
    <row r="47" spans="1:3" ht="18.75" customHeight="1">
      <c r="A47"/>
      <c r="B47"/>
      <c r="C47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/>
  </sheetViews>
  <sheetFormatPr defaultRowHeight="18.75" customHeight="1"/>
  <cols>
    <col min="1" max="1" width="41.42578125" style="3" customWidth="1"/>
    <col min="2" max="2" width="13.5703125" style="4" customWidth="1"/>
    <col min="3" max="3" width="13.140625" style="1" customWidth="1"/>
    <col min="4" max="4" width="12.140625" style="1" customWidth="1"/>
    <col min="5" max="16384" width="9.140625" style="1"/>
  </cols>
  <sheetData>
    <row r="1" spans="1:5" s="2" customFormat="1" ht="18.75" customHeight="1">
      <c r="A1" s="328" t="s">
        <v>796</v>
      </c>
      <c r="B1" s="378"/>
      <c r="C1" s="377"/>
      <c r="D1" s="331"/>
    </row>
    <row r="2" spans="1:5" ht="18.75" customHeight="1">
      <c r="A2" s="114"/>
      <c r="B2" s="173"/>
      <c r="C2" s="95"/>
      <c r="D2" s="114"/>
    </row>
    <row r="3" spans="1:5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</row>
    <row r="4" spans="1:5" s="9" customFormat="1" ht="18.75" customHeight="1">
      <c r="A4" s="512"/>
      <c r="B4" s="546"/>
      <c r="C4" s="547"/>
      <c r="D4" s="512"/>
    </row>
    <row r="5" spans="1:5" s="9" customFormat="1" ht="18.75" customHeight="1">
      <c r="A5" s="993" t="s">
        <v>1180</v>
      </c>
      <c r="B5" s="891"/>
      <c r="C5" s="1019"/>
      <c r="D5" s="893">
        <v>-2000</v>
      </c>
    </row>
    <row r="6" spans="1:5" s="9" customFormat="1" ht="18.75" customHeight="1">
      <c r="A6" s="512"/>
      <c r="B6" s="546"/>
      <c r="C6" s="547"/>
      <c r="D6" s="512"/>
    </row>
    <row r="7" spans="1:5" s="2" customFormat="1" ht="18.75" customHeight="1">
      <c r="A7" s="254" t="s">
        <v>785</v>
      </c>
      <c r="B7" s="570">
        <v>2000</v>
      </c>
      <c r="C7" s="510"/>
      <c r="D7" s="165"/>
    </row>
    <row r="8" spans="1:5" s="2" customFormat="1" ht="18.75" customHeight="1">
      <c r="A8" s="297" t="s">
        <v>36</v>
      </c>
      <c r="B8" s="176">
        <v>0</v>
      </c>
      <c r="C8" s="177">
        <v>1500</v>
      </c>
      <c r="D8" s="166">
        <v>0</v>
      </c>
    </row>
    <row r="9" spans="1:5" s="2" customFormat="1" ht="18.75" customHeight="1">
      <c r="A9" s="297" t="s">
        <v>645</v>
      </c>
      <c r="B9" s="176">
        <v>900</v>
      </c>
      <c r="C9" s="177">
        <v>800</v>
      </c>
      <c r="D9" s="166">
        <v>800</v>
      </c>
    </row>
    <row r="10" spans="1:5" ht="18.75" customHeight="1">
      <c r="A10" s="297" t="s">
        <v>475</v>
      </c>
      <c r="B10" s="176">
        <v>1000</v>
      </c>
      <c r="C10" s="177">
        <v>1000</v>
      </c>
      <c r="D10" s="166">
        <v>1000</v>
      </c>
    </row>
    <row r="11" spans="1:5" s="2" customFormat="1" ht="18.75" customHeight="1">
      <c r="A11" s="297" t="s">
        <v>476</v>
      </c>
      <c r="B11" s="176">
        <v>150</v>
      </c>
      <c r="C11" s="177">
        <v>0</v>
      </c>
      <c r="D11" s="166">
        <v>150</v>
      </c>
    </row>
    <row r="12" spans="1:5" ht="18.75" customHeight="1">
      <c r="A12" s="839" t="s">
        <v>391</v>
      </c>
      <c r="B12" s="840">
        <v>0</v>
      </c>
      <c r="C12" s="841">
        <v>0</v>
      </c>
      <c r="D12" s="838">
        <v>1500</v>
      </c>
    </row>
    <row r="13" spans="1:5" ht="16.5" customHeight="1" thickBot="1">
      <c r="A13" s="497"/>
      <c r="B13" s="179"/>
      <c r="C13" s="514"/>
      <c r="D13" s="307"/>
    </row>
    <row r="14" spans="1:5" ht="18.75" customHeight="1" thickTop="1">
      <c r="A14" s="515" t="s">
        <v>545</v>
      </c>
      <c r="B14" s="380">
        <f>SUM(B4:B13)</f>
        <v>4050</v>
      </c>
      <c r="C14" s="380">
        <f>SUM(C4:C13)</f>
        <v>3300</v>
      </c>
      <c r="D14" s="380">
        <f>SUM(D4:D13)</f>
        <v>1450</v>
      </c>
    </row>
    <row r="15" spans="1:5" ht="18.75" customHeight="1">
      <c r="A15" s="537"/>
      <c r="B15" s="537"/>
      <c r="C15" s="537"/>
      <c r="D15" s="537"/>
      <c r="E15"/>
    </row>
    <row r="16" spans="1:5" ht="18.75" customHeight="1">
      <c r="A16" t="s">
        <v>317</v>
      </c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  <row r="22" spans="1:2" ht="18.75" customHeight="1">
      <c r="A22"/>
      <c r="B22"/>
    </row>
    <row r="23" spans="1:2" ht="18.75" customHeight="1">
      <c r="A23"/>
      <c r="B23"/>
    </row>
    <row r="24" spans="1:2" ht="18.75" customHeight="1">
      <c r="A24"/>
      <c r="B24"/>
    </row>
    <row r="25" spans="1:2" ht="18.75" customHeight="1">
      <c r="A25"/>
      <c r="B25"/>
    </row>
    <row r="26" spans="1:2" ht="18.75" customHeight="1">
      <c r="A26"/>
      <c r="B26"/>
    </row>
    <row r="27" spans="1:2" ht="18.75" customHeight="1">
      <c r="A27"/>
      <c r="B27"/>
    </row>
    <row r="28" spans="1:2" ht="18.75" customHeight="1">
      <c r="A28"/>
      <c r="B28"/>
    </row>
    <row r="29" spans="1:2" ht="18.75" customHeight="1">
      <c r="A29"/>
      <c r="B29"/>
    </row>
    <row r="30" spans="1:2" ht="18.75" customHeight="1">
      <c r="A30"/>
      <c r="B3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8.75" customHeight="1"/>
  <cols>
    <col min="1" max="1" width="45.28515625" style="3" customWidth="1"/>
    <col min="2" max="2" width="14.85546875" style="4" customWidth="1"/>
    <col min="3" max="3" width="14.42578125" style="1" customWidth="1"/>
    <col min="4" max="4" width="11.140625" style="1" customWidth="1"/>
    <col min="5" max="16384" width="9.140625" style="1"/>
  </cols>
  <sheetData>
    <row r="1" spans="1:4" s="2" customFormat="1" ht="18.75" customHeight="1">
      <c r="A1" s="357" t="s">
        <v>791</v>
      </c>
      <c r="B1" s="397"/>
      <c r="C1" s="722"/>
      <c r="D1" s="399"/>
    </row>
    <row r="2" spans="1:4" ht="18.75" customHeight="1">
      <c r="A2" s="31"/>
      <c r="B2" s="29"/>
      <c r="C2" s="44"/>
      <c r="D2" s="30"/>
    </row>
    <row r="3" spans="1:4" s="2" customFormat="1" ht="18.75" customHeight="1">
      <c r="A3" s="26" t="s">
        <v>547</v>
      </c>
      <c r="B3" s="82">
        <v>2006</v>
      </c>
      <c r="C3" s="82">
        <v>2007</v>
      </c>
      <c r="D3" s="27">
        <v>2008</v>
      </c>
    </row>
    <row r="4" spans="1:4" s="9" customFormat="1" ht="18.75" customHeight="1">
      <c r="A4" s="28"/>
      <c r="B4" s="83"/>
      <c r="C4" s="83"/>
      <c r="D4" s="60"/>
    </row>
    <row r="5" spans="1:4" s="2" customFormat="1" ht="18.75" customHeight="1">
      <c r="A5" s="308" t="s">
        <v>792</v>
      </c>
      <c r="B5" s="295">
        <v>200000</v>
      </c>
      <c r="C5" s="295"/>
      <c r="D5" s="1079" t="s">
        <v>437</v>
      </c>
    </row>
    <row r="6" spans="1:4" s="2" customFormat="1" ht="18.75" customHeight="1">
      <c r="A6" s="308" t="s">
        <v>852</v>
      </c>
      <c r="B6" s="295"/>
      <c r="C6" s="723">
        <v>400000</v>
      </c>
      <c r="D6" s="1080"/>
    </row>
    <row r="7" spans="1:4" s="2" customFormat="1" ht="18.75" customHeight="1">
      <c r="A7" s="308" t="s">
        <v>72</v>
      </c>
      <c r="B7" s="295"/>
      <c r="C7" s="723">
        <v>62500</v>
      </c>
      <c r="D7" s="1080"/>
    </row>
    <row r="8" spans="1:4" s="2" customFormat="1" ht="18.75" customHeight="1">
      <c r="A8" s="308" t="s">
        <v>75</v>
      </c>
      <c r="B8" s="295"/>
      <c r="C8" s="723"/>
      <c r="D8" s="1080"/>
    </row>
    <row r="9" spans="1:4" s="2" customFormat="1" ht="18.75" customHeight="1">
      <c r="A9" s="321"/>
      <c r="B9" s="295"/>
      <c r="C9" s="723"/>
      <c r="D9" s="1080"/>
    </row>
    <row r="10" spans="1:4" ht="18.75" customHeight="1">
      <c r="A10" s="308" t="s">
        <v>112</v>
      </c>
      <c r="B10" s="295"/>
      <c r="C10" s="723">
        <v>-85085.04</v>
      </c>
      <c r="D10" s="1080"/>
    </row>
    <row r="11" spans="1:4" ht="18.75" customHeight="1">
      <c r="A11" s="308"/>
      <c r="B11" s="295"/>
      <c r="C11" s="723"/>
      <c r="D11" s="1080"/>
    </row>
    <row r="12" spans="1:4" ht="18.75" customHeight="1">
      <c r="A12" s="309"/>
      <c r="B12" s="295"/>
      <c r="C12" s="723"/>
      <c r="D12" s="1080"/>
    </row>
    <row r="13" spans="1:4" ht="18.75" customHeight="1">
      <c r="A13" s="296" t="s">
        <v>545</v>
      </c>
      <c r="B13" s="322">
        <f>SUM(B4:B12)</f>
        <v>200000</v>
      </c>
      <c r="C13" s="322">
        <f>SUM(C4:C12)</f>
        <v>377414.96</v>
      </c>
      <c r="D13" s="1081"/>
    </row>
    <row r="14" spans="1:4" ht="18.75" customHeight="1">
      <c r="A14"/>
      <c r="B14"/>
    </row>
    <row r="15" spans="1:4" ht="18.75" customHeight="1">
      <c r="A15" s="323" t="s">
        <v>153</v>
      </c>
      <c r="B15"/>
    </row>
    <row r="16" spans="1:4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  <row r="22" spans="1:2" ht="18.75" customHeight="1">
      <c r="A22"/>
      <c r="B22"/>
    </row>
    <row r="23" spans="1:2" ht="18.75" customHeight="1">
      <c r="A23"/>
      <c r="B23"/>
    </row>
    <row r="24" spans="1:2" ht="18.75" customHeight="1">
      <c r="A24"/>
      <c r="B24"/>
    </row>
    <row r="25" spans="1:2" ht="18.75" customHeight="1">
      <c r="A25"/>
      <c r="B25"/>
    </row>
    <row r="26" spans="1:2" ht="18.75" customHeight="1">
      <c r="A26"/>
      <c r="B26"/>
    </row>
    <row r="27" spans="1:2" ht="18.75" customHeight="1">
      <c r="A27"/>
      <c r="B27"/>
    </row>
    <row r="28" spans="1:2" ht="18.75" customHeight="1">
      <c r="A28"/>
      <c r="B28"/>
    </row>
    <row r="29" spans="1:2" ht="18.75" customHeight="1">
      <c r="A29"/>
      <c r="B29"/>
    </row>
  </sheetData>
  <mergeCells count="1">
    <mergeCell ref="D5:D13"/>
  </mergeCells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defaultRowHeight="18.75" customHeight="1"/>
  <cols>
    <col min="1" max="1" width="41.85546875" style="3" customWidth="1"/>
    <col min="2" max="2" width="13.5703125" style="4" customWidth="1"/>
    <col min="3" max="3" width="13.5703125" style="1" customWidth="1"/>
    <col min="4" max="4" width="13.42578125" style="106" customWidth="1"/>
    <col min="5" max="5" width="12.5703125" style="1" customWidth="1"/>
    <col min="6" max="16384" width="9.140625" style="1"/>
  </cols>
  <sheetData>
    <row r="1" spans="1:5" s="2" customFormat="1" ht="18.75" customHeight="1">
      <c r="A1" s="328" t="s">
        <v>77</v>
      </c>
      <c r="B1" s="329"/>
      <c r="C1" s="330"/>
      <c r="D1" s="400"/>
    </row>
    <row r="2" spans="1:5" ht="15" customHeight="1">
      <c r="A2" s="114"/>
      <c r="B2" s="173"/>
      <c r="C2" s="111"/>
      <c r="D2" s="199"/>
    </row>
    <row r="3" spans="1:5" s="2" customFormat="1" ht="15" customHeight="1">
      <c r="A3" s="119" t="s">
        <v>547</v>
      </c>
      <c r="B3" s="192">
        <v>2006</v>
      </c>
      <c r="C3" s="192">
        <v>2007</v>
      </c>
      <c r="D3" s="119">
        <v>2008</v>
      </c>
    </row>
    <row r="4" spans="1:5" s="9" customFormat="1" ht="15" customHeight="1">
      <c r="A4" s="116"/>
      <c r="B4" s="174"/>
      <c r="C4" s="162"/>
      <c r="D4" s="324"/>
    </row>
    <row r="5" spans="1:5" s="9" customFormat="1" ht="15" customHeight="1">
      <c r="A5" s="993" t="s">
        <v>1179</v>
      </c>
      <c r="B5" s="891"/>
      <c r="C5" s="1019"/>
      <c r="D5" s="1040">
        <v>50000</v>
      </c>
    </row>
    <row r="6" spans="1:5" s="9" customFormat="1" ht="15" customHeight="1">
      <c r="A6" s="254" t="s">
        <v>235</v>
      </c>
      <c r="B6" s="570"/>
      <c r="C6" s="899"/>
      <c r="D6" s="900">
        <v>212787</v>
      </c>
    </row>
    <row r="7" spans="1:5" s="2" customFormat="1" ht="15" customHeight="1">
      <c r="A7" s="571" t="s">
        <v>802</v>
      </c>
      <c r="B7" s="572">
        <v>96963</v>
      </c>
      <c r="C7" s="449"/>
      <c r="D7" s="900"/>
    </row>
    <row r="8" spans="1:5" s="2" customFormat="1" ht="15" customHeight="1">
      <c r="A8" s="571" t="s">
        <v>481</v>
      </c>
      <c r="B8" s="572"/>
      <c r="C8" s="221"/>
      <c r="D8" s="573"/>
    </row>
    <row r="9" spans="1:5" s="2" customFormat="1" ht="15" customHeight="1">
      <c r="A9" s="325"/>
      <c r="B9" s="280"/>
      <c r="C9" s="221"/>
      <c r="D9" s="573"/>
    </row>
    <row r="10" spans="1:5" s="2" customFormat="1" ht="15" customHeight="1">
      <c r="A10" s="325" t="s">
        <v>136</v>
      </c>
      <c r="B10" s="280"/>
      <c r="C10" s="221">
        <v>12015.07</v>
      </c>
      <c r="D10" s="573"/>
      <c r="E10" s="644"/>
    </row>
    <row r="11" spans="1:5" s="2" customFormat="1" ht="15" customHeight="1">
      <c r="A11" s="325" t="s">
        <v>137</v>
      </c>
      <c r="B11" s="280"/>
      <c r="C11" s="221">
        <v>140000</v>
      </c>
      <c r="D11" s="573"/>
      <c r="E11" s="645">
        <v>115000</v>
      </c>
    </row>
    <row r="12" spans="1:5" ht="15" customHeight="1">
      <c r="A12" s="325" t="s">
        <v>138</v>
      </c>
      <c r="B12" s="280"/>
      <c r="C12" s="221">
        <v>10000</v>
      </c>
      <c r="D12" s="573"/>
      <c r="E12" s="646"/>
    </row>
    <row r="13" spans="1:5" ht="15" customHeight="1">
      <c r="A13" s="325" t="s">
        <v>140</v>
      </c>
      <c r="B13" s="280"/>
      <c r="C13" s="221">
        <v>80000</v>
      </c>
      <c r="D13" s="573"/>
      <c r="E13" s="646"/>
    </row>
    <row r="14" spans="1:5" ht="15" customHeight="1">
      <c r="A14" s="325" t="s">
        <v>141</v>
      </c>
      <c r="B14" s="280"/>
      <c r="C14" s="221">
        <v>10984.93</v>
      </c>
      <c r="D14" s="573"/>
      <c r="E14" s="646"/>
    </row>
    <row r="15" spans="1:5" ht="15" customHeight="1">
      <c r="A15" s="325"/>
      <c r="B15" s="280"/>
      <c r="C15" s="221"/>
      <c r="D15" s="573"/>
      <c r="E15" s="646"/>
    </row>
    <row r="16" spans="1:5" ht="15" customHeight="1">
      <c r="A16" s="325" t="s">
        <v>477</v>
      </c>
      <c r="B16" s="280"/>
      <c r="C16" s="221"/>
      <c r="D16" s="573"/>
      <c r="E16" s="646"/>
    </row>
    <row r="17" spans="1:5" ht="15" customHeight="1">
      <c r="A17" s="325" t="s">
        <v>478</v>
      </c>
      <c r="B17" s="280"/>
      <c r="C17" s="221"/>
      <c r="D17" s="573"/>
      <c r="E17" s="646"/>
    </row>
    <row r="18" spans="1:5" ht="15" customHeight="1">
      <c r="A18" s="325"/>
      <c r="B18" s="280"/>
      <c r="C18" s="221"/>
      <c r="D18" s="573"/>
      <c r="E18" s="646"/>
    </row>
    <row r="19" spans="1:5" ht="15" customHeight="1">
      <c r="A19" s="325" t="s">
        <v>479</v>
      </c>
      <c r="B19" s="280"/>
      <c r="C19" s="221"/>
      <c r="D19" s="573"/>
      <c r="E19" s="645">
        <v>7500</v>
      </c>
    </row>
    <row r="20" spans="1:5" ht="15" customHeight="1">
      <c r="A20" s="325" t="s">
        <v>480</v>
      </c>
      <c r="B20" s="280"/>
      <c r="C20" s="221"/>
      <c r="D20" s="573"/>
      <c r="E20" s="645">
        <v>2500</v>
      </c>
    </row>
    <row r="21" spans="1:5" ht="15" customHeight="1">
      <c r="A21" s="325"/>
      <c r="B21" s="280"/>
      <c r="C21" s="221"/>
      <c r="D21" s="573"/>
      <c r="E21" s="646"/>
    </row>
    <row r="22" spans="1:5" ht="15" customHeight="1">
      <c r="A22" s="647" t="s">
        <v>1049</v>
      </c>
      <c r="B22" s="280"/>
      <c r="C22" s="221"/>
      <c r="D22" s="573">
        <v>775000</v>
      </c>
    </row>
    <row r="23" spans="1:5" ht="15" customHeight="1">
      <c r="A23" s="325"/>
      <c r="B23" s="280"/>
      <c r="C23" s="221"/>
      <c r="D23" s="573"/>
    </row>
    <row r="24" spans="1:5" ht="15" customHeight="1">
      <c r="A24" s="515" t="s">
        <v>545</v>
      </c>
      <c r="B24" s="326">
        <f>SUM(B4:B23)</f>
        <v>96963</v>
      </c>
      <c r="C24" s="326">
        <f>SUM(C4:C23)</f>
        <v>253000</v>
      </c>
      <c r="D24" s="326">
        <f>SUM(D4:D23)</f>
        <v>1037787</v>
      </c>
    </row>
    <row r="25" spans="1:5" ht="15" customHeight="1">
      <c r="A25" s="104"/>
      <c r="B25" s="104"/>
      <c r="C25" s="106"/>
    </row>
    <row r="26" spans="1:5" ht="18.75" customHeight="1">
      <c r="A26"/>
      <c r="B26"/>
    </row>
    <row r="27" spans="1:5" ht="18.75" customHeight="1">
      <c r="A27"/>
      <c r="B27"/>
    </row>
    <row r="28" spans="1:5" ht="18.75" customHeight="1">
      <c r="A28"/>
      <c r="B28"/>
    </row>
    <row r="29" spans="1:5" ht="18.75" customHeight="1">
      <c r="A29"/>
      <c r="B29"/>
    </row>
    <row r="30" spans="1:5" ht="18.75" customHeight="1">
      <c r="A30"/>
      <c r="B30"/>
    </row>
    <row r="31" spans="1:5" ht="18.75" customHeight="1">
      <c r="A31"/>
      <c r="B31"/>
    </row>
    <row r="32" spans="1:5" ht="18.75" customHeight="1">
      <c r="A32"/>
      <c r="B32"/>
    </row>
    <row r="33" spans="1:2" ht="18.75" customHeight="1">
      <c r="A33"/>
      <c r="B33"/>
    </row>
    <row r="34" spans="1:2" ht="18.75" customHeight="1">
      <c r="A34"/>
      <c r="B34"/>
    </row>
    <row r="35" spans="1:2" ht="18.75" customHeight="1">
      <c r="A35"/>
      <c r="B35"/>
    </row>
    <row r="36" spans="1:2" ht="18.75" customHeight="1">
      <c r="A36"/>
      <c r="B36"/>
    </row>
    <row r="37" spans="1:2" ht="18.75" customHeight="1">
      <c r="A37"/>
      <c r="B37"/>
    </row>
    <row r="38" spans="1:2" ht="18.75" customHeight="1">
      <c r="A38"/>
      <c r="B38"/>
    </row>
    <row r="39" spans="1:2" ht="18.75" customHeight="1">
      <c r="A39"/>
      <c r="B39"/>
    </row>
  </sheetData>
  <phoneticPr fontId="30" type="noConversion"/>
  <pageMargins left="0.75" right="0.75" top="1" bottom="1" header="0.5" footer="0.5"/>
  <pageSetup orientation="portrait" horizontalDpi="4294967293" verticalDpi="0" r:id="rId1"/>
  <headerFooter alignWithMargins="0">
    <oddFooter>&amp;L&amp;Z&amp;F, &amp;A&amp;R&amp;D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8.75" customHeight="1"/>
  <cols>
    <col min="1" max="1" width="44" style="3" customWidth="1"/>
    <col min="2" max="2" width="13.5703125" style="4" customWidth="1"/>
    <col min="3" max="3" width="13.5703125" style="1" customWidth="1"/>
    <col min="4" max="4" width="12.42578125" style="106" customWidth="1"/>
    <col min="5" max="5" width="12.5703125" style="1" customWidth="1"/>
    <col min="6" max="16384" width="9.140625" style="1"/>
  </cols>
  <sheetData>
    <row r="1" spans="1:5" s="2" customFormat="1" ht="18.75" customHeight="1">
      <c r="A1" s="328" t="s">
        <v>1169</v>
      </c>
      <c r="B1" s="997" t="s">
        <v>1170</v>
      </c>
      <c r="C1" s="330"/>
      <c r="D1" s="400"/>
    </row>
    <row r="2" spans="1:5" ht="15" customHeight="1">
      <c r="A2" s="114"/>
      <c r="B2" s="173"/>
      <c r="C2" s="111"/>
      <c r="D2" s="199"/>
    </row>
    <row r="3" spans="1:5" s="2" customFormat="1" ht="15" customHeight="1">
      <c r="A3" s="119" t="s">
        <v>547</v>
      </c>
      <c r="B3" s="192">
        <v>2006</v>
      </c>
      <c r="C3" s="192">
        <v>2007</v>
      </c>
      <c r="D3" s="119">
        <v>2008</v>
      </c>
    </row>
    <row r="4" spans="1:5" s="2" customFormat="1" ht="15" customHeight="1">
      <c r="A4" s="119"/>
      <c r="B4" s="192"/>
      <c r="C4" s="192"/>
      <c r="D4" s="119"/>
    </row>
    <row r="5" spans="1:5" s="9" customFormat="1" ht="18" customHeight="1">
      <c r="A5" s="999" t="s">
        <v>1172</v>
      </c>
      <c r="B5" s="1001"/>
      <c r="C5" s="1002"/>
      <c r="D5" s="1041">
        <v>24500</v>
      </c>
    </row>
    <row r="6" spans="1:5" s="9" customFormat="1" ht="18" customHeight="1">
      <c r="A6" s="999" t="s">
        <v>1173</v>
      </c>
      <c r="B6" s="1001"/>
      <c r="C6" s="1002"/>
      <c r="D6" s="1042">
        <v>10500</v>
      </c>
    </row>
    <row r="7" spans="1:5" s="9" customFormat="1" ht="59.25" customHeight="1">
      <c r="A7" s="998" t="s">
        <v>1171</v>
      </c>
      <c r="B7" s="1003"/>
      <c r="C7" s="1004"/>
      <c r="D7" s="1000"/>
    </row>
    <row r="8" spans="1:5" s="2" customFormat="1" ht="15" customHeight="1">
      <c r="A8" s="571" t="s">
        <v>1184</v>
      </c>
      <c r="B8" s="1005"/>
      <c r="C8" s="1006"/>
      <c r="D8" s="900">
        <v>-34941.449999999997</v>
      </c>
    </row>
    <row r="9" spans="1:5" s="2" customFormat="1" ht="15" customHeight="1">
      <c r="A9" s="571"/>
      <c r="B9" s="1005"/>
      <c r="C9" s="1007"/>
      <c r="D9" s="573"/>
    </row>
    <row r="10" spans="1:5" s="2" customFormat="1" ht="15" customHeight="1">
      <c r="A10" s="325"/>
      <c r="B10" s="837"/>
      <c r="C10" s="1007"/>
      <c r="D10" s="573"/>
      <c r="E10" s="645"/>
    </row>
    <row r="11" spans="1:5" ht="15" customHeight="1">
      <c r="A11" s="325"/>
      <c r="B11" s="837"/>
      <c r="C11" s="1007"/>
      <c r="D11" s="573"/>
      <c r="E11" s="646"/>
    </row>
    <row r="12" spans="1:5" ht="15" customHeight="1">
      <c r="A12" s="325" t="s">
        <v>617</v>
      </c>
      <c r="B12" s="837"/>
      <c r="C12" s="1007"/>
      <c r="D12" s="573">
        <f>SUM(D5:D11)</f>
        <v>58.55000000000291</v>
      </c>
      <c r="E12" s="646"/>
    </row>
    <row r="13" spans="1:5" ht="15" customHeight="1">
      <c r="A13" s="104"/>
      <c r="B13" s="104"/>
      <c r="C13" s="106"/>
    </row>
    <row r="14" spans="1:5" ht="18.75" customHeight="1">
      <c r="A14"/>
      <c r="B14"/>
    </row>
    <row r="15" spans="1:5" ht="18.75" customHeight="1">
      <c r="A15"/>
      <c r="B15"/>
    </row>
    <row r="16" spans="1:5" ht="18.75" customHeight="1">
      <c r="A16"/>
      <c r="B16"/>
    </row>
    <row r="17" spans="1:2" ht="18.75" customHeight="1">
      <c r="A17"/>
      <c r="B17"/>
    </row>
    <row r="18" spans="1:2" ht="18.75" customHeight="1">
      <c r="A18"/>
      <c r="B18"/>
    </row>
    <row r="19" spans="1:2" ht="18.75" customHeight="1">
      <c r="A19"/>
      <c r="B19"/>
    </row>
    <row r="20" spans="1:2" ht="18.75" customHeight="1">
      <c r="A20"/>
      <c r="B20"/>
    </row>
    <row r="21" spans="1:2" ht="18.75" customHeight="1">
      <c r="A21"/>
      <c r="B21"/>
    </row>
    <row r="22" spans="1:2" ht="18.75" customHeight="1">
      <c r="A22"/>
      <c r="B22"/>
    </row>
    <row r="23" spans="1:2" ht="18.75" customHeight="1">
      <c r="A23"/>
      <c r="B23"/>
    </row>
    <row r="24" spans="1:2" ht="18.75" customHeight="1">
      <c r="A24"/>
      <c r="B24"/>
    </row>
    <row r="25" spans="1:2" ht="18.75" customHeight="1">
      <c r="A25"/>
      <c r="B25"/>
    </row>
    <row r="26" spans="1:2" ht="18.75" customHeight="1">
      <c r="A26"/>
      <c r="B26"/>
    </row>
    <row r="27" spans="1:2" ht="18.75" customHeight="1">
      <c r="A27"/>
      <c r="B27"/>
    </row>
  </sheetData>
  <printOptions horizontalCentered="1"/>
  <pageMargins left="0.7" right="0.7" top="1.25" bottom="1" header="0.8" footer="0.55000000000000004"/>
  <pageSetup orientation="portrait" verticalDpi="0" r:id="rId1"/>
  <headerFooter>
    <oddFooter>&amp;L&amp;Z&amp;F, &amp;A&amp;R&amp;D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8.75" customHeight="1"/>
  <cols>
    <col min="1" max="1" width="43.42578125" style="3" customWidth="1"/>
    <col min="2" max="2" width="13.5703125" style="4" customWidth="1"/>
    <col min="3" max="3" width="11.85546875" style="1" customWidth="1"/>
    <col min="4" max="4" width="12.7109375" style="1" customWidth="1"/>
    <col min="5" max="16384" width="9.140625" style="1"/>
  </cols>
  <sheetData>
    <row r="1" spans="1:4" s="2" customFormat="1" ht="18.75" customHeight="1">
      <c r="A1" s="328" t="s">
        <v>793</v>
      </c>
      <c r="B1" s="329"/>
      <c r="C1" s="330"/>
      <c r="D1" s="331"/>
    </row>
    <row r="2" spans="1:4" ht="18.75" customHeight="1">
      <c r="A2" s="114"/>
      <c r="B2" s="173"/>
      <c r="C2" s="111"/>
      <c r="D2" s="114"/>
    </row>
    <row r="3" spans="1:4" s="2" customFormat="1" ht="18.75" customHeight="1">
      <c r="A3" s="165" t="s">
        <v>547</v>
      </c>
      <c r="B3" s="510">
        <v>2006</v>
      </c>
      <c r="C3" s="510">
        <v>2007</v>
      </c>
      <c r="D3" s="165">
        <v>2008</v>
      </c>
    </row>
    <row r="4" spans="1:4" s="9" customFormat="1" ht="18.75" customHeight="1">
      <c r="A4" s="575"/>
      <c r="B4" s="551"/>
      <c r="C4" s="574"/>
      <c r="D4" s="550"/>
    </row>
    <row r="5" spans="1:4" s="2" customFormat="1" ht="18.75" customHeight="1">
      <c r="A5" s="576" t="s">
        <v>794</v>
      </c>
      <c r="B5" s="280">
        <v>121283</v>
      </c>
      <c r="C5" s="280">
        <v>50000</v>
      </c>
      <c r="D5" s="166"/>
    </row>
    <row r="6" spans="1:4" s="2" customFormat="1" ht="18.75" customHeight="1">
      <c r="A6" s="143" t="s">
        <v>802</v>
      </c>
      <c r="B6" s="280">
        <v>96963</v>
      </c>
      <c r="C6" s="221"/>
      <c r="D6" s="166"/>
    </row>
    <row r="7" spans="1:4" s="2" customFormat="1" ht="18.75" customHeight="1">
      <c r="A7" s="143" t="s">
        <v>133</v>
      </c>
      <c r="B7" s="280">
        <v>-182746</v>
      </c>
      <c r="C7" s="221"/>
      <c r="D7" s="166"/>
    </row>
    <row r="8" spans="1:4" s="2" customFormat="1" ht="18.75" customHeight="1">
      <c r="A8" s="143" t="s">
        <v>134</v>
      </c>
      <c r="B8" s="280">
        <v>-35500</v>
      </c>
      <c r="C8" s="221"/>
      <c r="D8" s="166"/>
    </row>
    <row r="9" spans="1:4" s="2" customFormat="1" ht="18.75" customHeight="1">
      <c r="A9" s="577" t="s">
        <v>132</v>
      </c>
      <c r="B9" s="280"/>
      <c r="C9" s="449">
        <v>-23462</v>
      </c>
      <c r="D9" s="166"/>
    </row>
    <row r="10" spans="1:4" s="2" customFormat="1" ht="18.75" customHeight="1">
      <c r="A10" s="577" t="s">
        <v>310</v>
      </c>
      <c r="B10" s="572"/>
      <c r="C10" s="449">
        <v>-12000</v>
      </c>
      <c r="D10" s="281"/>
    </row>
    <row r="11" spans="1:4" s="2" customFormat="1" ht="18.75" customHeight="1">
      <c r="A11" s="517"/>
      <c r="B11" s="579"/>
      <c r="C11" s="579"/>
      <c r="D11" s="281"/>
    </row>
    <row r="12" spans="1:4" ht="18.75" customHeight="1">
      <c r="A12" s="239" t="s">
        <v>491</v>
      </c>
      <c r="B12" s="281"/>
      <c r="C12" s="281"/>
      <c r="D12" s="281">
        <v>62500</v>
      </c>
    </row>
    <row r="13" spans="1:4" ht="18.75" customHeight="1">
      <c r="A13" s="578"/>
      <c r="B13" s="572"/>
      <c r="C13" s="449"/>
      <c r="D13" s="281"/>
    </row>
    <row r="14" spans="1:4" ht="18.75" customHeight="1">
      <c r="A14" s="578" t="s">
        <v>1180</v>
      </c>
      <c r="B14" s="572"/>
      <c r="C14" s="449"/>
      <c r="D14" s="992">
        <v>-62500</v>
      </c>
    </row>
    <row r="15" spans="1:4" ht="18.75" customHeight="1" thickBot="1">
      <c r="A15" s="578"/>
      <c r="B15" s="580"/>
      <c r="C15" s="581"/>
      <c r="D15" s="582"/>
    </row>
    <row r="16" spans="1:4" ht="18.75" customHeight="1" thickTop="1">
      <c r="A16" s="515" t="s">
        <v>545</v>
      </c>
      <c r="B16" s="168">
        <f>SUM(B4:B10)</f>
        <v>0</v>
      </c>
      <c r="C16" s="168">
        <f>SUM(C4:C10)</f>
        <v>14538</v>
      </c>
      <c r="D16" s="168">
        <f>SUM(D4:D15)</f>
        <v>0</v>
      </c>
    </row>
    <row r="17" spans="1:4" ht="18.75" customHeight="1">
      <c r="A17"/>
      <c r="B17"/>
    </row>
    <row r="18" spans="1:4" ht="18.75" customHeight="1">
      <c r="A18"/>
      <c r="B18"/>
    </row>
    <row r="19" spans="1:4" ht="18.75" customHeight="1">
      <c r="A19" s="583" t="s">
        <v>492</v>
      </c>
      <c r="B19" s="465"/>
      <c r="C19" s="465"/>
      <c r="D19" s="585">
        <v>10000</v>
      </c>
    </row>
    <row r="20" spans="1:4" ht="18.75" customHeight="1">
      <c r="A20" s="131" t="s">
        <v>493</v>
      </c>
      <c r="B20" s="336"/>
      <c r="C20" s="336"/>
      <c r="D20" s="586">
        <v>8000</v>
      </c>
    </row>
    <row r="21" spans="1:4" ht="18.75" customHeight="1">
      <c r="A21" s="131" t="s">
        <v>494</v>
      </c>
      <c r="B21" s="336"/>
      <c r="C21" s="336"/>
      <c r="D21" s="586">
        <v>4000</v>
      </c>
    </row>
    <row r="22" spans="1:4" ht="18.75" customHeight="1">
      <c r="A22" s="131" t="s">
        <v>495</v>
      </c>
      <c r="B22" s="336"/>
      <c r="C22" s="336"/>
      <c r="D22" s="586">
        <v>30000</v>
      </c>
    </row>
    <row r="23" spans="1:4" ht="18.75" customHeight="1">
      <c r="A23" s="131" t="s">
        <v>496</v>
      </c>
      <c r="B23" s="336"/>
      <c r="C23" s="336"/>
      <c r="D23" s="586">
        <v>3000</v>
      </c>
    </row>
    <row r="24" spans="1:4" ht="18.75" customHeight="1">
      <c r="A24" s="131"/>
      <c r="B24" s="336"/>
      <c r="C24" s="336"/>
      <c r="D24" s="474"/>
    </row>
    <row r="25" spans="1:4" ht="18.75" customHeight="1">
      <c r="A25" s="91"/>
      <c r="B25" s="584"/>
      <c r="C25" s="584" t="s">
        <v>566</v>
      </c>
      <c r="D25" s="587">
        <v>55000</v>
      </c>
    </row>
    <row r="26" spans="1:4" ht="18.75" customHeight="1">
      <c r="A26"/>
      <c r="B26"/>
    </row>
    <row r="27" spans="1:4" ht="18.75" customHeight="1">
      <c r="A27"/>
      <c r="B27"/>
    </row>
    <row r="28" spans="1:4" ht="18.75" customHeight="1">
      <c r="A28"/>
      <c r="B28"/>
    </row>
    <row r="29" spans="1:4" ht="18.75" customHeight="1">
      <c r="A29"/>
      <c r="B29"/>
    </row>
    <row r="30" spans="1:4" ht="18.75" customHeight="1">
      <c r="A30"/>
      <c r="B30"/>
    </row>
    <row r="31" spans="1:4" ht="18.75" customHeight="1">
      <c r="A31"/>
      <c r="B31"/>
    </row>
    <row r="32" spans="1:4" ht="18.75" customHeight="1">
      <c r="A32"/>
      <c r="B32"/>
    </row>
  </sheetData>
  <phoneticPr fontId="30" type="noConversion"/>
  <printOptions horizontalCentered="1"/>
  <pageMargins left="0.75" right="0.75" top="1" bottom="1" header="0.5" footer="0.5"/>
  <pageSetup orientation="portrait" horizontalDpi="4294967293" r:id="rId1"/>
  <headerFooter alignWithMargins="0">
    <oddFooter>&amp;L&amp;Z&amp;F,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pane ySplit="3" topLeftCell="A4" activePane="bottomLeft" state="frozen"/>
      <selection pane="bottomLeft"/>
    </sheetView>
  </sheetViews>
  <sheetFormatPr defaultRowHeight="18.75" customHeight="1"/>
  <cols>
    <col min="1" max="1" width="33.28515625" style="3" customWidth="1"/>
    <col min="2" max="2" width="12" style="4" customWidth="1"/>
    <col min="3" max="3" width="4.85546875" style="4" customWidth="1"/>
    <col min="4" max="4" width="11.28515625" style="4" customWidth="1"/>
    <col min="5" max="5" width="9.5703125" style="5" customWidth="1"/>
    <col min="6" max="6" width="10.28515625" style="1" customWidth="1"/>
    <col min="7" max="7" width="10.7109375" style="1" customWidth="1"/>
    <col min="8" max="16384" width="9.140625" style="1"/>
  </cols>
  <sheetData>
    <row r="1" spans="1:7" s="2" customFormat="1" ht="18.75" customHeight="1">
      <c r="A1" s="372" t="s">
        <v>671</v>
      </c>
      <c r="B1" s="373"/>
      <c r="C1" s="371"/>
      <c r="D1" s="373"/>
      <c r="E1" s="374"/>
      <c r="F1" s="375"/>
      <c r="G1" s="376"/>
    </row>
    <row r="2" spans="1:7" ht="18.75" customHeight="1">
      <c r="A2" s="138"/>
      <c r="B2" s="133"/>
      <c r="C2" s="71"/>
      <c r="D2" s="133"/>
      <c r="E2" s="47"/>
      <c r="F2" s="31"/>
      <c r="G2" s="127"/>
    </row>
    <row r="3" spans="1:7" s="2" customFormat="1" ht="18.75" customHeight="1">
      <c r="A3" s="139" t="s">
        <v>547</v>
      </c>
      <c r="B3" s="1043">
        <v>2006</v>
      </c>
      <c r="C3" s="1044"/>
      <c r="D3" s="1045">
        <v>2007</v>
      </c>
      <c r="E3" s="1046"/>
      <c r="F3" s="1047">
        <v>2008</v>
      </c>
      <c r="G3" s="1048"/>
    </row>
    <row r="4" spans="1:7" s="2" customFormat="1" ht="18.75" customHeight="1">
      <c r="A4" s="140"/>
      <c r="B4" s="67"/>
      <c r="C4" s="144"/>
      <c r="D4" s="134"/>
      <c r="E4" s="66"/>
      <c r="F4" s="28"/>
      <c r="G4" s="128"/>
    </row>
    <row r="5" spans="1:7" s="2" customFormat="1" ht="18.75" customHeight="1">
      <c r="A5" s="141"/>
      <c r="B5" s="145" t="s">
        <v>704</v>
      </c>
      <c r="C5" s="447" t="s">
        <v>705</v>
      </c>
      <c r="D5" s="145" t="s">
        <v>704</v>
      </c>
      <c r="E5" s="146" t="s">
        <v>705</v>
      </c>
      <c r="F5" s="145" t="s">
        <v>704</v>
      </c>
      <c r="G5" s="146" t="s">
        <v>705</v>
      </c>
    </row>
    <row r="6" spans="1:7" s="2" customFormat="1" ht="18.75" customHeight="1">
      <c r="A6" s="142"/>
      <c r="B6" s="135"/>
      <c r="C6" s="124"/>
      <c r="D6" s="135"/>
      <c r="E6" s="120"/>
      <c r="F6" s="129"/>
      <c r="G6" s="130"/>
    </row>
    <row r="7" spans="1:7" s="2" customFormat="1" ht="18.75" customHeight="1">
      <c r="A7" s="142" t="s">
        <v>313</v>
      </c>
      <c r="B7" s="135"/>
      <c r="C7" s="124"/>
      <c r="D7" s="137">
        <v>57752.15</v>
      </c>
      <c r="E7" s="150">
        <v>33230.9</v>
      </c>
      <c r="F7" s="151">
        <v>60437.63</v>
      </c>
      <c r="G7" s="152">
        <v>30545.42</v>
      </c>
    </row>
    <row r="8" spans="1:7" s="2" customFormat="1" ht="18.75" customHeight="1">
      <c r="A8" s="142" t="s">
        <v>312</v>
      </c>
      <c r="B8" s="450"/>
      <c r="C8" s="451"/>
      <c r="D8" s="452">
        <v>0</v>
      </c>
      <c r="E8" s="453">
        <v>0</v>
      </c>
      <c r="F8" s="452">
        <v>14962.18</v>
      </c>
      <c r="G8" s="453">
        <v>25500</v>
      </c>
    </row>
    <row r="9" spans="1:7" s="2" customFormat="1" ht="18.75" customHeight="1">
      <c r="A9" s="142" t="s">
        <v>1021</v>
      </c>
      <c r="B9" s="450"/>
      <c r="C9" s="451"/>
      <c r="D9" s="452"/>
      <c r="E9" s="453"/>
      <c r="F9" s="452">
        <v>50000</v>
      </c>
      <c r="G9" s="453"/>
    </row>
    <row r="10" spans="1:7" ht="18.75" customHeight="1">
      <c r="A10" s="142" t="s">
        <v>497</v>
      </c>
      <c r="B10" s="137"/>
      <c r="C10" s="149"/>
      <c r="D10" s="137">
        <v>203326</v>
      </c>
      <c r="E10" s="150"/>
      <c r="F10" s="151"/>
      <c r="G10" s="152"/>
    </row>
    <row r="11" spans="1:7" ht="18.75" customHeight="1">
      <c r="A11" s="143" t="s">
        <v>485</v>
      </c>
      <c r="B11" s="137"/>
      <c r="C11" s="149"/>
      <c r="D11" s="137">
        <v>200000</v>
      </c>
      <c r="E11" s="149"/>
      <c r="F11" s="151"/>
      <c r="G11" s="152"/>
    </row>
    <row r="12" spans="1:7" ht="18.75" customHeight="1">
      <c r="A12" s="143" t="s">
        <v>786</v>
      </c>
      <c r="B12" s="137">
        <v>2500</v>
      </c>
      <c r="C12" s="149"/>
      <c r="D12" s="137">
        <v>1000</v>
      </c>
      <c r="E12" s="149"/>
      <c r="F12" s="131"/>
      <c r="G12" s="132"/>
    </row>
    <row r="13" spans="1:7" ht="18.75" customHeight="1">
      <c r="A13" s="143" t="s">
        <v>768</v>
      </c>
      <c r="B13" s="137">
        <v>473200</v>
      </c>
      <c r="C13" s="149"/>
      <c r="D13" s="137"/>
      <c r="E13" s="149"/>
      <c r="F13" s="131"/>
      <c r="G13" s="132"/>
    </row>
    <row r="14" spans="1:7" ht="18.75" customHeight="1">
      <c r="A14" s="148" t="s">
        <v>142</v>
      </c>
      <c r="B14" s="137">
        <v>718943</v>
      </c>
      <c r="C14" s="149"/>
      <c r="D14" s="137"/>
      <c r="E14" s="149"/>
      <c r="F14" s="131"/>
      <c r="G14" s="132"/>
    </row>
    <row r="15" spans="1:7" ht="18.75" customHeight="1">
      <c r="A15" s="143" t="s">
        <v>102</v>
      </c>
      <c r="B15" s="137"/>
      <c r="C15" s="149"/>
      <c r="D15" s="137">
        <v>-372953.19</v>
      </c>
      <c r="E15" s="149"/>
      <c r="F15" s="131"/>
      <c r="G15" s="132"/>
    </row>
    <row r="16" spans="1:7" ht="18.75" customHeight="1" thickBot="1">
      <c r="A16" s="142" t="s">
        <v>655</v>
      </c>
      <c r="B16" s="137"/>
      <c r="C16" s="149"/>
      <c r="D16" s="153">
        <v>-0.05</v>
      </c>
      <c r="E16" s="154"/>
      <c r="F16" s="155"/>
      <c r="G16" s="156"/>
    </row>
    <row r="17" spans="1:7" s="2" customFormat="1" ht="18.75" customHeight="1" thickTop="1">
      <c r="A17" s="379" t="s">
        <v>545</v>
      </c>
      <c r="B17" s="381">
        <f>SUM(B6:B16)</f>
        <v>1194643</v>
      </c>
      <c r="C17" s="382"/>
      <c r="D17" s="381">
        <f>SUM(D6:D16)</f>
        <v>89124.910000000018</v>
      </c>
      <c r="E17" s="383">
        <f>SUM(E6:E16)</f>
        <v>33230.9</v>
      </c>
      <c r="F17" s="648">
        <f>SUM(F6:F16)</f>
        <v>125399.81</v>
      </c>
      <c r="G17" s="384">
        <f>SUM(G6:G16)</f>
        <v>56045.42</v>
      </c>
    </row>
    <row r="18" spans="1:7" ht="18.75" customHeight="1">
      <c r="A18" s="68"/>
      <c r="B18" s="69"/>
      <c r="C18" s="69"/>
      <c r="D18" s="69"/>
      <c r="E18" s="70"/>
    </row>
    <row r="19" spans="1:7" s="106" customFormat="1" ht="18.75" customHeight="1">
      <c r="A19" s="406" t="s">
        <v>833</v>
      </c>
      <c r="B19" s="164"/>
      <c r="C19" s="164"/>
      <c r="D19" s="164"/>
      <c r="E19" s="97"/>
    </row>
    <row r="20" spans="1:7" s="106" customFormat="1" ht="18.75" customHeight="1">
      <c r="A20" s="406" t="s">
        <v>314</v>
      </c>
      <c r="B20" s="164"/>
      <c r="C20" s="164"/>
      <c r="D20" s="164"/>
      <c r="E20" s="97"/>
    </row>
    <row r="21" spans="1:7" s="106" customFormat="1" ht="18.75" customHeight="1">
      <c r="A21" s="406"/>
      <c r="B21" s="164"/>
      <c r="C21" s="164"/>
      <c r="D21" s="164"/>
      <c r="E21" s="97"/>
    </row>
    <row r="22" spans="1:7" s="106" customFormat="1" ht="18.75" customHeight="1">
      <c r="A22" s="483" t="s">
        <v>356</v>
      </c>
      <c r="B22" s="164"/>
      <c r="C22" s="164"/>
      <c r="D22" s="164"/>
      <c r="E22" s="97"/>
    </row>
    <row r="23" spans="1:7" s="106" customFormat="1" ht="18.75" customHeight="1">
      <c r="A23" s="482" t="s">
        <v>355</v>
      </c>
      <c r="B23" s="481">
        <v>25000</v>
      </c>
      <c r="C23" s="164"/>
      <c r="D23" s="164"/>
      <c r="E23" s="97"/>
    </row>
    <row r="24" spans="1:7" s="106" customFormat="1" ht="18.75" customHeight="1" thickBot="1">
      <c r="A24" s="406"/>
      <c r="B24" s="164"/>
      <c r="C24" s="164"/>
      <c r="D24" s="164"/>
      <c r="E24" s="97"/>
    </row>
    <row r="25" spans="1:7" ht="18.75" customHeight="1">
      <c r="A25" s="484" t="s">
        <v>352</v>
      </c>
      <c r="B25" s="485"/>
      <c r="C25" s="485"/>
      <c r="D25" s="485"/>
      <c r="E25" s="486"/>
      <c r="F25" s="487"/>
      <c r="G25" s="107"/>
    </row>
    <row r="26" spans="1:7" ht="18.75" customHeight="1">
      <c r="A26" s="488" t="s">
        <v>84</v>
      </c>
      <c r="B26" s="108"/>
      <c r="C26" s="108"/>
      <c r="D26" s="480">
        <v>-194915</v>
      </c>
      <c r="E26" s="107" t="s">
        <v>59</v>
      </c>
      <c r="F26" s="489"/>
      <c r="G26" s="107"/>
    </row>
    <row r="27" spans="1:7" ht="18.75" customHeight="1">
      <c r="A27" s="488" t="s">
        <v>85</v>
      </c>
      <c r="B27" s="108"/>
      <c r="C27" s="108"/>
      <c r="D27" s="480">
        <v>-200000</v>
      </c>
      <c r="E27" s="107"/>
      <c r="F27" s="489"/>
      <c r="G27" s="107"/>
    </row>
    <row r="28" spans="1:7" ht="18.75" customHeight="1">
      <c r="A28" s="488" t="s">
        <v>86</v>
      </c>
      <c r="B28" s="108"/>
      <c r="C28" s="108"/>
      <c r="D28" s="480">
        <v>-1000</v>
      </c>
      <c r="E28" s="107"/>
      <c r="F28" s="489"/>
      <c r="G28" s="107"/>
    </row>
    <row r="29" spans="1:7" ht="18.75" customHeight="1">
      <c r="A29" s="488" t="s">
        <v>87</v>
      </c>
      <c r="B29" s="108"/>
      <c r="C29" s="108"/>
      <c r="D29" s="480">
        <v>-500</v>
      </c>
      <c r="E29" s="107" t="s">
        <v>88</v>
      </c>
      <c r="F29" s="489"/>
      <c r="G29" s="107"/>
    </row>
    <row r="30" spans="1:7" ht="18.75" customHeight="1">
      <c r="A30" s="488" t="s">
        <v>89</v>
      </c>
      <c r="B30" s="108"/>
      <c r="C30" s="108"/>
      <c r="D30" s="480">
        <v>0.05</v>
      </c>
      <c r="E30" s="107"/>
      <c r="F30" s="489"/>
      <c r="G30" s="107"/>
    </row>
    <row r="31" spans="1:7" ht="18.75" customHeight="1">
      <c r="A31" s="488" t="s">
        <v>90</v>
      </c>
      <c r="B31" s="108"/>
      <c r="C31" s="108"/>
      <c r="D31" s="480">
        <v>23461.759999999998</v>
      </c>
      <c r="E31" s="107" t="s">
        <v>91</v>
      </c>
      <c r="F31" s="489"/>
      <c r="G31" s="107"/>
    </row>
    <row r="32" spans="1:7" ht="18.75" customHeight="1">
      <c r="A32" s="490" t="s">
        <v>92</v>
      </c>
      <c r="B32" s="107"/>
      <c r="C32" s="108"/>
      <c r="D32" s="480">
        <v>-372953.19</v>
      </c>
      <c r="E32" s="169"/>
      <c r="F32" s="489"/>
      <c r="G32" s="107"/>
    </row>
    <row r="33" spans="1:7" ht="18.75" customHeight="1">
      <c r="A33" s="491"/>
      <c r="B33" s="108" t="s">
        <v>99</v>
      </c>
      <c r="C33" s="108"/>
      <c r="D33" s="108"/>
      <c r="E33" s="169"/>
      <c r="F33" s="489"/>
      <c r="G33" s="107"/>
    </row>
    <row r="34" spans="1:7" ht="18.75" customHeight="1">
      <c r="A34" s="491"/>
      <c r="B34" s="108" t="s">
        <v>100</v>
      </c>
      <c r="C34" s="108"/>
      <c r="D34" s="108"/>
      <c r="E34" s="169"/>
      <c r="F34" s="489"/>
      <c r="G34" s="107"/>
    </row>
    <row r="35" spans="1:7" ht="18.75" customHeight="1" thickBot="1">
      <c r="A35" s="492"/>
      <c r="B35" s="493" t="s">
        <v>101</v>
      </c>
      <c r="C35" s="493"/>
      <c r="D35" s="493"/>
      <c r="E35" s="494"/>
      <c r="F35" s="495"/>
      <c r="G35" s="107"/>
    </row>
  </sheetData>
  <mergeCells count="3">
    <mergeCell ref="B3:C3"/>
    <mergeCell ref="D3:E3"/>
    <mergeCell ref="F3:G3"/>
  </mergeCells>
  <phoneticPr fontId="30" type="noConversion"/>
  <printOptions horizontalCentered="1"/>
  <pageMargins left="0.75" right="0.5" top="0.5" bottom="1" header="0.5" footer="0.5"/>
  <pageSetup scale="99" orientation="portrait" horizontalDpi="4294967292" verticalDpi="300" r:id="rId1"/>
  <headerFooter alignWithMargins="0">
    <oddHeader xml:space="preserve">&amp;R
</oddHeader>
    <oddFooter>&amp;L&amp;F,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pane ySplit="1" topLeftCell="A2" activePane="bottomLeft" state="frozen"/>
      <selection pane="bottomLeft"/>
    </sheetView>
  </sheetViews>
  <sheetFormatPr defaultRowHeight="18.75" customHeight="1"/>
  <cols>
    <col min="1" max="1" width="46.28515625" style="3" customWidth="1"/>
    <col min="2" max="2" width="10.7109375" style="4" customWidth="1"/>
    <col min="3" max="3" width="10.7109375" style="5" customWidth="1"/>
    <col min="4" max="4" width="10.7109375" style="1" customWidth="1"/>
    <col min="5" max="16384" width="9.140625" style="1"/>
  </cols>
  <sheetData>
    <row r="1" spans="1:4" s="2" customFormat="1" ht="18" customHeight="1">
      <c r="A1" s="372" t="s">
        <v>672</v>
      </c>
      <c r="B1" s="330"/>
      <c r="C1" s="377"/>
      <c r="D1" s="331"/>
    </row>
    <row r="2" spans="1:4" ht="18" customHeight="1">
      <c r="A2" s="159"/>
      <c r="B2" s="111"/>
      <c r="C2" s="95"/>
      <c r="D2" s="114"/>
    </row>
    <row r="3" spans="1:4" s="2" customFormat="1" ht="18" customHeight="1">
      <c r="A3" s="476" t="s">
        <v>547</v>
      </c>
      <c r="B3" s="119">
        <v>2006</v>
      </c>
      <c r="C3" s="192">
        <v>2007</v>
      </c>
      <c r="D3" s="119">
        <v>2008</v>
      </c>
    </row>
    <row r="4" spans="1:4" s="9" customFormat="1" ht="18" customHeight="1">
      <c r="A4" s="190"/>
      <c r="B4" s="477"/>
      <c r="C4" s="320"/>
      <c r="D4" s="313"/>
    </row>
    <row r="5" spans="1:4" s="2" customFormat="1" ht="18" customHeight="1">
      <c r="A5" s="890" t="s">
        <v>1178</v>
      </c>
      <c r="B5" s="1018"/>
      <c r="C5" s="1019"/>
      <c r="D5" s="1016">
        <v>-1396.74</v>
      </c>
    </row>
    <row r="6" spans="1:4" ht="18" customHeight="1">
      <c r="A6" s="182" t="s">
        <v>720</v>
      </c>
      <c r="B6" s="183">
        <v>5000</v>
      </c>
      <c r="C6" s="122">
        <v>5500</v>
      </c>
      <c r="D6" s="121">
        <v>6000</v>
      </c>
    </row>
    <row r="7" spans="1:4" ht="18" customHeight="1">
      <c r="A7" s="184"/>
      <c r="B7" s="183"/>
      <c r="C7" s="122"/>
      <c r="D7" s="121"/>
    </row>
    <row r="8" spans="1:4" ht="18" customHeight="1" thickBot="1">
      <c r="A8" s="185"/>
      <c r="B8" s="186"/>
      <c r="C8" s="187"/>
      <c r="D8" s="121"/>
    </row>
    <row r="9" spans="1:4" ht="18" customHeight="1" thickTop="1">
      <c r="A9" s="197" t="s">
        <v>545</v>
      </c>
      <c r="B9" s="189">
        <f>SUM(B4:B8)</f>
        <v>5000</v>
      </c>
      <c r="C9" s="189">
        <f>SUM(C4:C8)</f>
        <v>5500</v>
      </c>
      <c r="D9" s="163">
        <f>SUM(D4:D8)</f>
        <v>4603.26</v>
      </c>
    </row>
    <row r="10" spans="1:4" ht="18.75" customHeight="1">
      <c r="B10" s="21"/>
      <c r="D10" s="158"/>
    </row>
    <row r="11" spans="1:4" ht="18.75" customHeight="1">
      <c r="A11" s="2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pane ySplit="3" topLeftCell="A4" activePane="bottomLeft" state="frozen"/>
      <selection pane="bottomLeft"/>
    </sheetView>
  </sheetViews>
  <sheetFormatPr defaultRowHeight="18.75" customHeight="1"/>
  <cols>
    <col min="1" max="1" width="43.28515625" style="3" customWidth="1"/>
    <col min="2" max="2" width="15" style="4" customWidth="1"/>
    <col min="3" max="3" width="14.5703125" style="5" customWidth="1"/>
    <col min="4" max="4" width="13.42578125" style="1" customWidth="1"/>
    <col min="5" max="16384" width="9.140625" style="1"/>
  </cols>
  <sheetData>
    <row r="1" spans="1:4" s="2" customFormat="1" ht="18.75" customHeight="1">
      <c r="A1" s="372" t="s">
        <v>710</v>
      </c>
      <c r="B1" s="378"/>
      <c r="C1" s="377"/>
      <c r="D1" s="331"/>
    </row>
    <row r="2" spans="1:4" ht="11.25" customHeight="1">
      <c r="A2" s="159"/>
      <c r="B2" s="1023"/>
      <c r="C2" s="95"/>
      <c r="D2" s="114"/>
    </row>
    <row r="3" spans="1:4" s="2" customFormat="1" ht="18.75" customHeight="1">
      <c r="A3" s="147" t="s">
        <v>547</v>
      </c>
      <c r="B3" s="161">
        <v>2006</v>
      </c>
      <c r="C3" s="161">
        <v>2007</v>
      </c>
      <c r="D3" s="115">
        <v>2008</v>
      </c>
    </row>
    <row r="4" spans="1:4" s="9" customFormat="1" ht="18.75" customHeight="1">
      <c r="A4" s="496"/>
      <c r="B4" s="290"/>
      <c r="C4" s="203"/>
      <c r="D4" s="289"/>
    </row>
    <row r="5" spans="1:4" s="9" customFormat="1" ht="18.75" customHeight="1">
      <c r="A5" s="1020" t="s">
        <v>1178</v>
      </c>
      <c r="B5" s="1021"/>
      <c r="C5" s="1022"/>
      <c r="D5" s="1024">
        <v>-35000</v>
      </c>
    </row>
    <row r="6" spans="1:4" s="9" customFormat="1" ht="18.75" customHeight="1">
      <c r="A6" s="890" t="s">
        <v>234</v>
      </c>
      <c r="B6" s="891"/>
      <c r="C6" s="892"/>
      <c r="D6" s="893">
        <v>23602</v>
      </c>
    </row>
    <row r="7" spans="1:4" s="9" customFormat="1" ht="18.75" customHeight="1">
      <c r="A7" s="890" t="s">
        <v>1124</v>
      </c>
      <c r="B7" s="891"/>
      <c r="C7" s="892"/>
      <c r="D7" s="893">
        <v>-626</v>
      </c>
    </row>
    <row r="8" spans="1:4" s="9" customFormat="1" ht="18.75" customHeight="1">
      <c r="A8" s="890" t="s">
        <v>1125</v>
      </c>
      <c r="B8" s="891"/>
      <c r="C8" s="892"/>
      <c r="D8" s="893">
        <v>-8164</v>
      </c>
    </row>
    <row r="9" spans="1:4" s="9" customFormat="1" ht="18.75" customHeight="1">
      <c r="A9" s="577" t="s">
        <v>370</v>
      </c>
      <c r="B9" s="570"/>
      <c r="C9" s="894">
        <v>29114.92</v>
      </c>
      <c r="D9" s="895"/>
    </row>
    <row r="10" spans="1:4" s="2" customFormat="1" ht="18.75" customHeight="1">
      <c r="A10" s="577" t="s">
        <v>371</v>
      </c>
      <c r="B10" s="570">
        <v>4000</v>
      </c>
      <c r="C10" s="894"/>
      <c r="D10" s="895"/>
    </row>
    <row r="11" spans="1:4" s="2" customFormat="1" ht="18.75" customHeight="1">
      <c r="A11" s="578" t="s">
        <v>103</v>
      </c>
      <c r="B11" s="896"/>
      <c r="C11" s="897">
        <v>5700</v>
      </c>
      <c r="D11" s="898"/>
    </row>
    <row r="12" spans="1:4" s="2" customFormat="1" ht="18.75" customHeight="1">
      <c r="A12" s="143" t="s">
        <v>361</v>
      </c>
      <c r="B12" s="176"/>
      <c r="C12" s="177">
        <v>0</v>
      </c>
      <c r="D12" s="167">
        <v>4750</v>
      </c>
    </row>
    <row r="13" spans="1:4" s="2" customFormat="1" ht="18.75" customHeight="1">
      <c r="A13" s="143" t="s">
        <v>359</v>
      </c>
      <c r="B13" s="176">
        <v>10000</v>
      </c>
      <c r="C13" s="177">
        <v>10000</v>
      </c>
      <c r="D13" s="498">
        <v>10000</v>
      </c>
    </row>
    <row r="14" spans="1:4" s="2" customFormat="1" ht="18.75" customHeight="1">
      <c r="A14" s="143" t="s">
        <v>359</v>
      </c>
      <c r="B14" s="176">
        <v>10000</v>
      </c>
      <c r="C14" s="177"/>
      <c r="D14" s="498">
        <v>10000</v>
      </c>
    </row>
    <row r="15" spans="1:4" s="2" customFormat="1" ht="18.75" customHeight="1">
      <c r="A15" s="143" t="s">
        <v>662</v>
      </c>
      <c r="B15" s="176">
        <v>3495</v>
      </c>
      <c r="C15" s="177">
        <v>2350</v>
      </c>
      <c r="D15" s="166" t="s">
        <v>357</v>
      </c>
    </row>
    <row r="16" spans="1:4" s="2" customFormat="1" ht="18.75" customHeight="1">
      <c r="A16" s="143" t="s">
        <v>358</v>
      </c>
      <c r="B16" s="176">
        <v>1200</v>
      </c>
      <c r="C16" s="177">
        <v>1400</v>
      </c>
      <c r="D16" s="166">
        <v>4000</v>
      </c>
    </row>
    <row r="17" spans="1:4" s="2" customFormat="1" ht="18.75" customHeight="1">
      <c r="A17" s="143" t="s">
        <v>372</v>
      </c>
      <c r="B17" s="176">
        <v>2000</v>
      </c>
      <c r="C17" s="177">
        <v>2000</v>
      </c>
      <c r="D17" s="166"/>
    </row>
    <row r="18" spans="1:4" s="2" customFormat="1" ht="18.75" customHeight="1">
      <c r="A18" s="143" t="s">
        <v>498</v>
      </c>
      <c r="B18" s="176"/>
      <c r="C18" s="136">
        <v>7200</v>
      </c>
      <c r="D18" s="499"/>
    </row>
    <row r="19" spans="1:4" s="2" customFormat="1" ht="33.75" customHeight="1">
      <c r="A19" s="500" t="s">
        <v>366</v>
      </c>
      <c r="B19" s="176">
        <v>5183</v>
      </c>
      <c r="C19" s="136">
        <v>8165</v>
      </c>
      <c r="D19" s="498">
        <v>12050</v>
      </c>
    </row>
    <row r="20" spans="1:4" s="2" customFormat="1" ht="18.75" customHeight="1">
      <c r="A20" s="143" t="s">
        <v>55</v>
      </c>
      <c r="B20" s="176">
        <v>5200</v>
      </c>
      <c r="C20" s="177">
        <v>1100</v>
      </c>
      <c r="D20" s="498">
        <v>0</v>
      </c>
    </row>
    <row r="21" spans="1:4" s="2" customFormat="1" ht="18.75" customHeight="1">
      <c r="A21" s="143" t="s">
        <v>362</v>
      </c>
      <c r="B21" s="176"/>
      <c r="C21" s="136"/>
      <c r="D21" s="498">
        <v>10000</v>
      </c>
    </row>
    <row r="22" spans="1:4" s="2" customFormat="1" ht="18.75" customHeight="1">
      <c r="A22" s="143" t="s">
        <v>369</v>
      </c>
      <c r="B22" s="176"/>
      <c r="C22" s="136">
        <v>30000</v>
      </c>
      <c r="D22" s="498"/>
    </row>
    <row r="23" spans="1:4" s="2" customFormat="1" ht="18.75" customHeight="1">
      <c r="A23" s="143" t="s">
        <v>499</v>
      </c>
      <c r="B23" s="176"/>
      <c r="C23" s="136">
        <v>3000</v>
      </c>
      <c r="D23" s="498">
        <v>8000</v>
      </c>
    </row>
    <row r="24" spans="1:4" s="2" customFormat="1" ht="18.75" customHeight="1">
      <c r="A24" s="143" t="s">
        <v>360</v>
      </c>
      <c r="B24" s="176"/>
      <c r="C24" s="136">
        <v>2504</v>
      </c>
      <c r="D24" s="498">
        <v>4500</v>
      </c>
    </row>
    <row r="25" spans="1:4" s="2" customFormat="1" ht="13.5" customHeight="1" thickBot="1">
      <c r="A25" s="172"/>
      <c r="B25" s="179"/>
      <c r="C25" s="180"/>
      <c r="D25" s="178"/>
    </row>
    <row r="26" spans="1:4" s="2" customFormat="1" ht="18.75" customHeight="1" thickTop="1">
      <c r="A26" s="379" t="s">
        <v>545</v>
      </c>
      <c r="B26" s="380">
        <f>SUM(B4:B25)</f>
        <v>41078</v>
      </c>
      <c r="C26" s="380">
        <f>SUM(C4:C25)</f>
        <v>102533.92</v>
      </c>
      <c r="D26" s="168">
        <f>SUM(D4:D25)</f>
        <v>43112</v>
      </c>
    </row>
    <row r="27" spans="1:4" s="2" customFormat="1" ht="16.5">
      <c r="A27" s="81"/>
      <c r="B27" s="108"/>
      <c r="C27" s="169"/>
      <c r="D27" s="170"/>
    </row>
    <row r="28" spans="1:4" s="2" customFormat="1" ht="14.25" customHeight="1">
      <c r="A28" s="501" t="s">
        <v>354</v>
      </c>
      <c r="B28" s="108"/>
      <c r="C28" s="169"/>
      <c r="D28" s="170"/>
    </row>
    <row r="29" spans="1:4" s="2" customFormat="1" ht="15" customHeight="1">
      <c r="A29" s="502" t="s">
        <v>367</v>
      </c>
      <c r="B29" s="503"/>
      <c r="C29" s="504"/>
      <c r="D29" s="505">
        <v>10000</v>
      </c>
    </row>
    <row r="30" spans="1:4" s="2" customFormat="1" ht="12.95" customHeight="1">
      <c r="A30" s="506" t="s">
        <v>368</v>
      </c>
      <c r="B30" s="507"/>
      <c r="C30" s="508"/>
      <c r="D30" s="509">
        <v>7500</v>
      </c>
    </row>
    <row r="31" spans="1:4" ht="12.95" customHeight="1">
      <c r="A31" s="81"/>
      <c r="B31" s="108"/>
      <c r="C31" s="169"/>
      <c r="D31" s="107"/>
    </row>
    <row r="32" spans="1:4" ht="12.95" customHeight="1">
      <c r="A32" s="81"/>
      <c r="B32" s="108"/>
      <c r="C32" s="169"/>
      <c r="D32" s="107"/>
    </row>
    <row r="33" spans="1:4" ht="12.95" customHeight="1">
      <c r="A33" s="81"/>
      <c r="B33" s="108"/>
      <c r="C33" s="169"/>
      <c r="D33" s="107"/>
    </row>
    <row r="34" spans="1:4" ht="12.95" customHeight="1">
      <c r="A34" s="81"/>
      <c r="B34" s="108"/>
      <c r="C34" s="169"/>
      <c r="D34" s="107"/>
    </row>
    <row r="35" spans="1:4" ht="12.95" customHeight="1">
      <c r="A35" s="81"/>
      <c r="B35" s="108"/>
      <c r="C35" s="169"/>
      <c r="D35" s="107"/>
    </row>
    <row r="36" spans="1:4" s="2" customFormat="1" ht="12.95" customHeight="1">
      <c r="A36" s="81"/>
      <c r="B36" s="108"/>
      <c r="C36" s="169"/>
      <c r="D36" s="170"/>
    </row>
    <row r="37" spans="1:4" ht="12.95" customHeight="1">
      <c r="A37" s="81"/>
      <c r="B37" s="108"/>
      <c r="C37" s="169"/>
      <c r="D37" s="107"/>
    </row>
    <row r="38" spans="1:4" ht="12.95" customHeight="1">
      <c r="A38" s="81"/>
      <c r="B38" s="108"/>
      <c r="C38" s="171"/>
      <c r="D38" s="107"/>
    </row>
    <row r="39" spans="1:4" ht="12.95" customHeight="1">
      <c r="A39" s="81"/>
      <c r="B39" s="108"/>
      <c r="C39" s="169"/>
      <c r="D39" s="107"/>
    </row>
    <row r="40" spans="1:4" ht="12.95" customHeight="1">
      <c r="A40" s="107"/>
      <c r="B40" s="108"/>
      <c r="C40" s="107"/>
      <c r="D40" s="107"/>
    </row>
    <row r="41" spans="1:4" ht="12.95" customHeight="1">
      <c r="A41" s="107"/>
      <c r="B41" s="108"/>
      <c r="C41" s="157"/>
      <c r="D41" s="157"/>
    </row>
    <row r="42" spans="1:4" ht="12.95" customHeight="1">
      <c r="A42" s="107"/>
      <c r="B42" s="108"/>
      <c r="C42" s="157"/>
      <c r="D42" s="157"/>
    </row>
    <row r="43" spans="1:4" ht="12.95" customHeight="1">
      <c r="A43" s="107"/>
      <c r="B43" s="108"/>
      <c r="C43" s="157"/>
      <c r="D43" s="157"/>
    </row>
    <row r="44" spans="1:4" ht="18.75" customHeight="1">
      <c r="A44" s="81"/>
      <c r="B44" s="108"/>
      <c r="C44" s="169"/>
      <c r="D44" s="107"/>
    </row>
    <row r="45" spans="1:4" ht="18.75" customHeight="1">
      <c r="A45" s="2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&amp;L&amp;F,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2.75"/>
  <cols>
    <col min="1" max="1" width="38" customWidth="1"/>
    <col min="2" max="2" width="12.7109375" customWidth="1"/>
    <col min="3" max="3" width="11.42578125" customWidth="1"/>
    <col min="4" max="4" width="12.140625" customWidth="1"/>
  </cols>
  <sheetData>
    <row r="1" spans="1:4" ht="29.25" customHeight="1">
      <c r="A1" s="372" t="s">
        <v>676</v>
      </c>
      <c r="B1" s="378"/>
      <c r="C1" s="377"/>
      <c r="D1" s="331"/>
    </row>
    <row r="2" spans="1:4" ht="15">
      <c r="A2" s="159"/>
      <c r="B2" s="95"/>
      <c r="C2" s="95"/>
      <c r="D2" s="114"/>
    </row>
    <row r="3" spans="1:4" ht="15.75">
      <c r="A3" s="147" t="s">
        <v>547</v>
      </c>
      <c r="B3" s="161">
        <v>2006</v>
      </c>
      <c r="C3" s="161">
        <v>2007</v>
      </c>
      <c r="D3" s="115">
        <v>2008</v>
      </c>
    </row>
    <row r="4" spans="1:4" ht="15.75">
      <c r="A4" s="160"/>
      <c r="B4" s="161"/>
      <c r="C4" s="161"/>
      <c r="D4" s="116"/>
    </row>
    <row r="5" spans="1:4" ht="15.75">
      <c r="A5" s="890" t="s">
        <v>1176</v>
      </c>
      <c r="B5" s="892"/>
      <c r="C5" s="892"/>
      <c r="D5" s="893">
        <v>4000</v>
      </c>
    </row>
    <row r="6" spans="1:4" ht="15.75">
      <c r="A6" s="182" t="s">
        <v>593</v>
      </c>
      <c r="B6" s="122">
        <v>17000</v>
      </c>
      <c r="C6" s="122"/>
      <c r="D6" s="121"/>
    </row>
    <row r="7" spans="1:4" ht="15.75">
      <c r="A7" s="182" t="s">
        <v>957</v>
      </c>
      <c r="B7" s="193"/>
      <c r="C7" s="122">
        <v>24000</v>
      </c>
      <c r="D7" s="121"/>
    </row>
    <row r="8" spans="1:4" ht="15.75">
      <c r="A8" s="182" t="s">
        <v>342</v>
      </c>
      <c r="B8" s="204"/>
      <c r="C8" s="204"/>
      <c r="D8" s="121">
        <v>31500</v>
      </c>
    </row>
    <row r="9" spans="1:4" ht="15.75">
      <c r="A9" s="182"/>
      <c r="B9" s="204"/>
      <c r="C9" s="204"/>
      <c r="D9" s="121"/>
    </row>
    <row r="10" spans="1:4" ht="15.75">
      <c r="A10" s="182"/>
      <c r="B10" s="204"/>
      <c r="C10" s="204"/>
      <c r="D10" s="121"/>
    </row>
    <row r="11" spans="1:4" ht="15.75">
      <c r="A11" s="182"/>
      <c r="B11" s="193"/>
      <c r="C11" s="193"/>
      <c r="D11" s="199"/>
    </row>
    <row r="12" spans="1:4" ht="15.75">
      <c r="A12" s="182"/>
      <c r="B12" s="193"/>
      <c r="C12" s="193"/>
      <c r="D12" s="199"/>
    </row>
    <row r="13" spans="1:4" ht="15.75">
      <c r="A13" s="182"/>
      <c r="B13" s="122"/>
      <c r="C13" s="122"/>
      <c r="D13" s="199"/>
    </row>
    <row r="14" spans="1:4" ht="16.5" thickBot="1">
      <c r="A14" s="191"/>
      <c r="B14" s="194"/>
      <c r="C14" s="194"/>
      <c r="D14" s="475"/>
    </row>
    <row r="15" spans="1:4" ht="16.5" thickTop="1">
      <c r="A15" s="197" t="s">
        <v>545</v>
      </c>
      <c r="B15" s="196">
        <f>SUM(B4:B14)</f>
        <v>17000</v>
      </c>
      <c r="C15" s="196">
        <f>SUM(C4:C14)</f>
        <v>24000</v>
      </c>
      <c r="D15" s="163">
        <f>SUM(D4:D14)</f>
        <v>35500</v>
      </c>
    </row>
    <row r="16" spans="1:4" ht="15.75">
      <c r="A16" s="270"/>
      <c r="B16" s="270"/>
      <c r="C16" s="270"/>
      <c r="D16" s="270"/>
    </row>
    <row r="17" spans="1:4" ht="15.75">
      <c r="A17" s="270" t="s">
        <v>343</v>
      </c>
      <c r="B17" s="270"/>
      <c r="C17" s="270"/>
      <c r="D17" s="270"/>
    </row>
    <row r="18" spans="1:4" ht="15.75">
      <c r="A18" s="270" t="s">
        <v>344</v>
      </c>
      <c r="B18" s="270"/>
      <c r="C18" s="270"/>
      <c r="D18" s="270"/>
    </row>
    <row r="19" spans="1:4" ht="15.75">
      <c r="A19" s="270" t="s">
        <v>347</v>
      </c>
      <c r="B19" s="270"/>
      <c r="C19" s="270"/>
      <c r="D19" s="270"/>
    </row>
    <row r="20" spans="1:4" ht="15.75">
      <c r="A20" s="270" t="s">
        <v>348</v>
      </c>
      <c r="B20" s="270"/>
      <c r="C20" s="270"/>
      <c r="D20" s="270"/>
    </row>
    <row r="21" spans="1:4" ht="15.75">
      <c r="A21" s="270" t="s">
        <v>349</v>
      </c>
      <c r="B21" s="270"/>
      <c r="C21" s="270"/>
      <c r="D21" s="270"/>
    </row>
    <row r="22" spans="1:4" ht="15.75">
      <c r="A22" s="270" t="s">
        <v>350</v>
      </c>
      <c r="B22" s="270"/>
      <c r="C22" s="270"/>
      <c r="D22" s="270"/>
    </row>
    <row r="23" spans="1:4" ht="15.75">
      <c r="A23" s="270" t="s">
        <v>363</v>
      </c>
      <c r="B23" s="270"/>
      <c r="C23" s="270"/>
      <c r="D23" s="270"/>
    </row>
    <row r="24" spans="1:4" ht="15.75">
      <c r="A24" s="270"/>
      <c r="B24" s="270"/>
      <c r="C24" s="270"/>
      <c r="D24" s="270"/>
    </row>
  </sheetData>
  <phoneticPr fontId="30" type="noConversion"/>
  <printOptions horizontalCentered="1"/>
  <pageMargins left="0.75" right="0.75" top="1" bottom="1" header="0.5" footer="0.5"/>
  <pageSetup orientation="portrait" r:id="rId1"/>
  <headerFooter alignWithMargins="0">
    <oddFooter>&amp;L&amp;Z&amp;F,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2</vt:i4>
      </vt:variant>
    </vt:vector>
  </HeadingPairs>
  <TitlesOfParts>
    <vt:vector size="58" baseType="lpstr">
      <vt:lpstr>CATEGORY PAGE</vt:lpstr>
      <vt:lpstr>INCOME</vt:lpstr>
      <vt:lpstr>501 PROPERTY TAX FEES</vt:lpstr>
      <vt:lpstr>502 SALES TAX COLLECTION COSTS</vt:lpstr>
      <vt:lpstr>503 SUNSET VALLEY</vt:lpstr>
      <vt:lpstr>601 APPARATUS PMTS.</vt:lpstr>
      <vt:lpstr>602 ALPHA PAGERS</vt:lpstr>
      <vt:lpstr>603 DISPATCH</vt:lpstr>
      <vt:lpstr>604 FUEL</vt:lpstr>
      <vt:lpstr>605 SCBA</vt:lpstr>
      <vt:lpstr>606 VEH MTN REP</vt:lpstr>
      <vt:lpstr>608 VEHICLE SUPPLIES</vt:lpstr>
      <vt:lpstr>609 UNIFORMS &amp; PROTECTIVE GEAR</vt:lpstr>
      <vt:lpstr>Uniform WS</vt:lpstr>
      <vt:lpstr>Gear WS</vt:lpstr>
      <vt:lpstr>610 WMD PREPARATION</vt:lpstr>
      <vt:lpstr>611 EMS SUPPLIES</vt:lpstr>
      <vt:lpstr>612 REHAB SUPPLIES</vt:lpstr>
      <vt:lpstr>613 AUTO INSURANCE</vt:lpstr>
      <vt:lpstr>631 EMS TRAINING</vt:lpstr>
      <vt:lpstr>632 FIRE &amp; RESCUE TRAINING</vt:lpstr>
      <vt:lpstr>633 SEMINARS &amp; CONFERENCES</vt:lpstr>
      <vt:lpstr>634 FIRE ACADEMY</vt:lpstr>
      <vt:lpstr>635 EMS CERT COURSE</vt:lpstr>
      <vt:lpstr>641 BENEFITS</vt:lpstr>
      <vt:lpstr>642 PAYROLL</vt:lpstr>
      <vt:lpstr>642 INDIV PAYROLL</vt:lpstr>
      <vt:lpstr>642 FF RATES</vt:lpstr>
      <vt:lpstr>642 LONGEVITY</vt:lpstr>
      <vt:lpstr>642 CERT PAY</vt:lpstr>
      <vt:lpstr>643 RECOGNITION</vt:lpstr>
      <vt:lpstr>644 CERTIFICATIONS</vt:lpstr>
      <vt:lpstr>645 RECRUITMENT</vt:lpstr>
      <vt:lpstr>651 BLDG GROUND MAINT</vt:lpstr>
      <vt:lpstr>652 OFFICE SUPPLIES</vt:lpstr>
      <vt:lpstr>653 STATION SUPPLIES</vt:lpstr>
      <vt:lpstr>654 BANK FEES</vt:lpstr>
      <vt:lpstr>655 DUES AND SUBSCRIPTIONS</vt:lpstr>
      <vt:lpstr>656 INFORMATION TECHNOLOGY</vt:lpstr>
      <vt:lpstr>IT WS</vt:lpstr>
      <vt:lpstr>657 POSTAGE</vt:lpstr>
      <vt:lpstr>658 PROP &amp; LIABILITY</vt:lpstr>
      <vt:lpstr>659 PROFESSIONAL SVCS</vt:lpstr>
      <vt:lpstr>660 PUBLIC NOTICES</vt:lpstr>
      <vt:lpstr>661 TELEPHONE</vt:lpstr>
      <vt:lpstr>662 UTILITIES</vt:lpstr>
      <vt:lpstr>663 BOND DEBT SVC</vt:lpstr>
      <vt:lpstr>664 TCESD COMPENSATION</vt:lpstr>
      <vt:lpstr>665 GRANT MATCHING</vt:lpstr>
      <vt:lpstr>666 CONTRACT SERVICES</vt:lpstr>
      <vt:lpstr>671 PREVENTION</vt:lpstr>
      <vt:lpstr>672 PUBLIC EDUCATION</vt:lpstr>
      <vt:lpstr>680 CIRCLE DRIVE</vt:lpstr>
      <vt:lpstr>685 DRILL FIELD</vt:lpstr>
      <vt:lpstr>6851 FACILITY BLDG</vt:lpstr>
      <vt:lpstr>690 CONTINGENCY</vt:lpstr>
      <vt:lpstr>'642 LONGEVITY'!Print_Area</vt:lpstr>
      <vt:lpstr>'IT WS'!Print_Titles</vt:lpstr>
    </vt:vector>
  </TitlesOfParts>
  <Company>Travis County ESD #3 / OHFD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Manager</dc:creator>
  <cp:lastModifiedBy>Jeffrey J. Wittig</cp:lastModifiedBy>
  <cp:lastPrinted>2008-09-25T20:07:56Z</cp:lastPrinted>
  <dcterms:created xsi:type="dcterms:W3CDTF">2002-06-05T21:07:58Z</dcterms:created>
  <dcterms:modified xsi:type="dcterms:W3CDTF">2020-07-22T21:31:44Z</dcterms:modified>
</cp:coreProperties>
</file>